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3"/>
  </bookViews>
  <sheets>
    <sheet name="3,5" sheetId="1" r:id="rId1"/>
    <sheet name="7,5" sheetId="2" r:id="rId2"/>
    <sheet name="15" sheetId="3" r:id="rId3"/>
    <sheet name="FSR-O" sheetId="4" r:id="rId4"/>
  </sheets>
  <definedNames/>
  <calcPr fullCalcOnLoad="1"/>
</workbook>
</file>

<file path=xl/sharedStrings.xml><?xml version="1.0" encoding="utf-8"?>
<sst xmlns="http://schemas.openxmlformats.org/spreadsheetml/2006/main" count="541" uniqueCount="94">
  <si>
    <t>3,5 ccm</t>
  </si>
  <si>
    <t>Név</t>
  </si>
  <si>
    <t>Előfutam</t>
  </si>
  <si>
    <t>Döntő</t>
  </si>
  <si>
    <t>Szem Zoltán</t>
  </si>
  <si>
    <t>Kudlik Vilmos</t>
  </si>
  <si>
    <t>Soós Vince</t>
  </si>
  <si>
    <t>Angel Tamás</t>
  </si>
  <si>
    <t>Kiss Zsolt</t>
  </si>
  <si>
    <t>Berta András</t>
  </si>
  <si>
    <t xml:space="preserve">Tarr Tamás </t>
  </si>
  <si>
    <t>pont</t>
  </si>
  <si>
    <t>15 ccm</t>
  </si>
  <si>
    <t>7,5 ccm</t>
  </si>
  <si>
    <t>Nóbik Gyula</t>
  </si>
  <si>
    <t>Kiss Barnabás</t>
  </si>
  <si>
    <t>Siklósi Ákos</t>
  </si>
  <si>
    <t>Rácz Zsolt</t>
  </si>
  <si>
    <t>Szilágyi Imre</t>
  </si>
  <si>
    <t>Boros Zoltán</t>
  </si>
  <si>
    <t>Szilágyi Csaba</t>
  </si>
  <si>
    <t>Németh István</t>
  </si>
  <si>
    <t>Kiss György</t>
  </si>
  <si>
    <t>Rábai István</t>
  </si>
  <si>
    <t>Angel Csaba</t>
  </si>
  <si>
    <t>Hőbe Szilveszter</t>
  </si>
  <si>
    <t>ifj.Balázs István</t>
  </si>
  <si>
    <t>Kapócs Tibor</t>
  </si>
  <si>
    <t>Forgács Zsolt</t>
  </si>
  <si>
    <t>Szénási Ernő</t>
  </si>
  <si>
    <t>Szilágyi Zoltán</t>
  </si>
  <si>
    <t>Schlégl Vilmos</t>
  </si>
  <si>
    <t>Müller Mihály</t>
  </si>
  <si>
    <t>Ódor István</t>
  </si>
  <si>
    <t>Tarr Tamás</t>
  </si>
  <si>
    <t>Rábai Péter</t>
  </si>
  <si>
    <t>Bundi Sándor</t>
  </si>
  <si>
    <t>Pócsik Tibor</t>
  </si>
  <si>
    <t>Spiller László</t>
  </si>
  <si>
    <t>kör</t>
  </si>
  <si>
    <t xml:space="preserve"> </t>
  </si>
  <si>
    <t>Sorrend</t>
  </si>
  <si>
    <t>Kiss Dániel</t>
  </si>
  <si>
    <t>O R O S H Á Z A</t>
  </si>
  <si>
    <t>D E B R E C E N</t>
  </si>
  <si>
    <t>Tóth István</t>
  </si>
  <si>
    <t>Német Ferenc</t>
  </si>
  <si>
    <t>Balázs Krisztina</t>
  </si>
  <si>
    <t>Balázs István</t>
  </si>
  <si>
    <t>Tóth Tibor</t>
  </si>
  <si>
    <t>Kajtár Róbert</t>
  </si>
  <si>
    <t>Papp József</t>
  </si>
  <si>
    <t>NA G Y K A N I Z S A</t>
  </si>
  <si>
    <t>N A G Y K A N I Z S A</t>
  </si>
  <si>
    <t>Boti Ferenc</t>
  </si>
  <si>
    <t>Végh Sándor</t>
  </si>
  <si>
    <t>Össz. pont</t>
  </si>
  <si>
    <t>K E C S K E M É T</t>
  </si>
  <si>
    <t>hely</t>
  </si>
  <si>
    <t>Kápolnai Attila</t>
  </si>
  <si>
    <t>Angel Tamás Z.</t>
  </si>
  <si>
    <t>Mindössz.</t>
  </si>
  <si>
    <t>Kieső pont</t>
  </si>
  <si>
    <t xml:space="preserve">Bezeczky Zoltán </t>
  </si>
  <si>
    <t xml:space="preserve">Hőbe Máté </t>
  </si>
  <si>
    <t>CSONGRÁD</t>
  </si>
  <si>
    <t>Összes</t>
  </si>
  <si>
    <t>Krausz János</t>
  </si>
  <si>
    <t>FSR-O 3,5</t>
  </si>
  <si>
    <t>Orosháza</t>
  </si>
  <si>
    <t>Debrecen</t>
  </si>
  <si>
    <t>OB</t>
  </si>
  <si>
    <t>Csongrád</t>
  </si>
  <si>
    <t>Három eredm.össz.</t>
  </si>
  <si>
    <t>Ef.</t>
  </si>
  <si>
    <t>Pont</t>
  </si>
  <si>
    <t>Hely</t>
  </si>
  <si>
    <t>Ö.pont</t>
  </si>
  <si>
    <t>Szem Z.</t>
  </si>
  <si>
    <t>X</t>
  </si>
  <si>
    <t>Siklósi Á.</t>
  </si>
  <si>
    <t>Berta S.</t>
  </si>
  <si>
    <t>Hőbe M.</t>
  </si>
  <si>
    <t xml:space="preserve"> - </t>
  </si>
  <si>
    <t>Soós V.</t>
  </si>
  <si>
    <t>FSR-O 7,5</t>
  </si>
  <si>
    <t>Rácz Zs.</t>
  </si>
  <si>
    <t>Kiss Zs.</t>
  </si>
  <si>
    <t>Forgács Zs.</t>
  </si>
  <si>
    <t>FSR-O 15</t>
  </si>
  <si>
    <t>Hőbe Sz.</t>
  </si>
  <si>
    <t>Rábai I.</t>
  </si>
  <si>
    <t>FSR-O 35</t>
  </si>
  <si>
    <t>Szilágyi 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</si>
</sst>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3">
    <font>
      <sz val="10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Arial"/>
      <family val="0"/>
    </font>
    <font>
      <b/>
      <sz val="6"/>
      <name val="Times New Roman"/>
      <family val="1"/>
    </font>
    <font>
      <sz val="6"/>
      <name val="Arial"/>
      <family val="0"/>
    </font>
    <font>
      <sz val="6"/>
      <name val="Times New Roman"/>
      <family val="1"/>
    </font>
    <font>
      <b/>
      <sz val="8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10"/>
      <name val="Times New Roman"/>
      <family val="1"/>
    </font>
    <font>
      <b/>
      <sz val="6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5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2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15" fillId="4" borderId="5" xfId="0" applyFont="1" applyFill="1" applyBorder="1" applyAlignment="1">
      <alignment/>
    </xf>
    <xf numFmtId="1" fontId="13" fillId="0" borderId="2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13" fillId="0" borderId="5" xfId="0" applyFont="1" applyBorder="1" applyAlignment="1">
      <alignment/>
    </xf>
    <xf numFmtId="0" fontId="8" fillId="0" borderId="2" xfId="0" applyFont="1" applyFill="1" applyBorder="1" applyAlignment="1">
      <alignment/>
    </xf>
    <xf numFmtId="0" fontId="4" fillId="0" borderId="5" xfId="0" applyFont="1" applyBorder="1" applyAlignment="1" quotePrefix="1">
      <alignment/>
    </xf>
    <xf numFmtId="0" fontId="4" fillId="0" borderId="7" xfId="0" applyFont="1" applyBorder="1" applyAlignment="1">
      <alignment/>
    </xf>
    <xf numFmtId="0" fontId="6" fillId="2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6" fillId="2" borderId="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13" fillId="0" borderId="8" xfId="0" applyFont="1" applyBorder="1" applyAlignment="1">
      <alignment/>
    </xf>
    <xf numFmtId="0" fontId="15" fillId="4" borderId="8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1" fontId="13" fillId="0" borderId="5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1" fontId="13" fillId="0" borderId="8" xfId="0" applyNumberFormat="1" applyFont="1" applyBorder="1" applyAlignment="1">
      <alignment/>
    </xf>
    <xf numFmtId="0" fontId="3" fillId="4" borderId="8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4" borderId="2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4" borderId="2" xfId="0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1" xfId="0" applyFont="1" applyBorder="1" applyAlignment="1">
      <alignment/>
    </xf>
    <xf numFmtId="0" fontId="0" fillId="0" borderId="34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0" fillId="0" borderId="36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9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3" fontId="0" fillId="0" borderId="40" xfId="0" applyNumberFormat="1" applyFont="1" applyBorder="1" applyAlignment="1">
      <alignment/>
    </xf>
    <xf numFmtId="0" fontId="20" fillId="0" borderId="4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7" xfId="0" applyFont="1" applyBorder="1" applyAlignment="1">
      <alignment horizontal="center"/>
    </xf>
    <xf numFmtId="3" fontId="0" fillId="0" borderId="4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0" fillId="0" borderId="36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0" borderId="40" xfId="0" applyFont="1" applyBorder="1" applyAlignment="1">
      <alignment/>
    </xf>
    <xf numFmtId="0" fontId="0" fillId="0" borderId="39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M29" sqref="M29"/>
    </sheetView>
  </sheetViews>
  <sheetFormatPr defaultColWidth="9.140625" defaultRowHeight="12.75"/>
  <cols>
    <col min="1" max="1" width="4.421875" style="3" customWidth="1"/>
    <col min="2" max="2" width="11.421875" style="3" customWidth="1"/>
    <col min="3" max="3" width="3.7109375" style="3" customWidth="1"/>
    <col min="4" max="4" width="4.7109375" style="35" customWidth="1"/>
    <col min="5" max="5" width="3.7109375" style="3" customWidth="1"/>
    <col min="6" max="6" width="4.7109375" style="35" customWidth="1"/>
    <col min="7" max="7" width="4.7109375" style="3" customWidth="1"/>
    <col min="8" max="8" width="3.7109375" style="36" customWidth="1"/>
    <col min="9" max="9" width="4.7109375" style="3" customWidth="1"/>
    <col min="10" max="10" width="3.7109375" style="3" customWidth="1"/>
    <col min="11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7" width="4.7109375" style="3" customWidth="1"/>
    <col min="18" max="18" width="3.7109375" style="3" customWidth="1"/>
    <col min="19" max="19" width="4.7109375" style="3" customWidth="1"/>
    <col min="20" max="20" width="3.7109375" style="3" customWidth="1"/>
    <col min="21" max="22" width="4.7109375" style="3" customWidth="1"/>
    <col min="23" max="23" width="3.7109375" style="3" customWidth="1"/>
    <col min="24" max="24" width="4.7109375" style="3" customWidth="1"/>
    <col min="25" max="25" width="3.7109375" style="3" customWidth="1"/>
    <col min="26" max="27" width="4.7109375" style="3" customWidth="1"/>
    <col min="28" max="28" width="6.421875" style="35" customWidth="1"/>
    <col min="29" max="29" width="6.421875" style="3" customWidth="1"/>
    <col min="30" max="30" width="7.00390625" style="53" customWidth="1"/>
    <col min="31" max="16384" width="9.140625" style="3" customWidth="1"/>
  </cols>
  <sheetData>
    <row r="1" spans="1:2" ht="11.25">
      <c r="A1" s="105" t="s">
        <v>40</v>
      </c>
      <c r="B1" s="106"/>
    </row>
    <row r="2" spans="1:30" s="31" customFormat="1" ht="18" customHeight="1">
      <c r="A2" s="113" t="s">
        <v>0</v>
      </c>
      <c r="B2" s="114"/>
      <c r="C2" s="111" t="s">
        <v>43</v>
      </c>
      <c r="D2" s="112"/>
      <c r="E2" s="112"/>
      <c r="F2" s="112"/>
      <c r="G2" s="102"/>
      <c r="H2" s="111" t="s">
        <v>44</v>
      </c>
      <c r="I2" s="112"/>
      <c r="J2" s="112"/>
      <c r="K2" s="112"/>
      <c r="L2" s="102"/>
      <c r="M2" s="111" t="s">
        <v>53</v>
      </c>
      <c r="N2" s="112"/>
      <c r="O2" s="112"/>
      <c r="P2" s="112"/>
      <c r="Q2" s="102"/>
      <c r="R2" s="111" t="s">
        <v>57</v>
      </c>
      <c r="S2" s="112"/>
      <c r="T2" s="112"/>
      <c r="U2" s="112"/>
      <c r="V2" s="102"/>
      <c r="W2" s="111" t="s">
        <v>65</v>
      </c>
      <c r="X2" s="112"/>
      <c r="Y2" s="112"/>
      <c r="Z2" s="112"/>
      <c r="AA2" s="102"/>
      <c r="AB2" s="118" t="s">
        <v>66</v>
      </c>
      <c r="AC2" s="121" t="s">
        <v>62</v>
      </c>
      <c r="AD2" s="117" t="s">
        <v>61</v>
      </c>
    </row>
    <row r="3" spans="1:30" s="34" customFormat="1" ht="9.75">
      <c r="A3" s="109" t="s">
        <v>41</v>
      </c>
      <c r="B3" s="107" t="s">
        <v>1</v>
      </c>
      <c r="C3" s="101" t="s">
        <v>2</v>
      </c>
      <c r="D3" s="115"/>
      <c r="E3" s="101" t="s">
        <v>3</v>
      </c>
      <c r="F3" s="102"/>
      <c r="G3" s="103" t="s">
        <v>56</v>
      </c>
      <c r="H3" s="101" t="s">
        <v>2</v>
      </c>
      <c r="I3" s="116"/>
      <c r="J3" s="101" t="s">
        <v>3</v>
      </c>
      <c r="K3" s="102"/>
      <c r="L3" s="103" t="s">
        <v>56</v>
      </c>
      <c r="M3" s="101" t="s">
        <v>2</v>
      </c>
      <c r="N3" s="116"/>
      <c r="O3" s="101" t="s">
        <v>3</v>
      </c>
      <c r="P3" s="102"/>
      <c r="Q3" s="103" t="s">
        <v>56</v>
      </c>
      <c r="R3" s="101" t="s">
        <v>2</v>
      </c>
      <c r="S3" s="116"/>
      <c r="T3" s="101" t="s">
        <v>3</v>
      </c>
      <c r="U3" s="102"/>
      <c r="V3" s="103" t="s">
        <v>56</v>
      </c>
      <c r="W3" s="101" t="s">
        <v>2</v>
      </c>
      <c r="X3" s="116"/>
      <c r="Y3" s="101" t="s">
        <v>3</v>
      </c>
      <c r="Z3" s="102"/>
      <c r="AA3" s="103" t="s">
        <v>56</v>
      </c>
      <c r="AB3" s="119"/>
      <c r="AC3" s="121"/>
      <c r="AD3" s="117"/>
    </row>
    <row r="4" spans="1:30" s="31" customFormat="1" ht="15" customHeight="1">
      <c r="A4" s="110"/>
      <c r="B4" s="108"/>
      <c r="C4" s="33" t="s">
        <v>39</v>
      </c>
      <c r="D4" s="33" t="s">
        <v>11</v>
      </c>
      <c r="E4" s="33" t="s">
        <v>58</v>
      </c>
      <c r="F4" s="33" t="s">
        <v>11</v>
      </c>
      <c r="G4" s="104"/>
      <c r="H4" s="33" t="s">
        <v>39</v>
      </c>
      <c r="I4" s="33" t="s">
        <v>11</v>
      </c>
      <c r="J4" s="33" t="s">
        <v>58</v>
      </c>
      <c r="K4" s="33" t="s">
        <v>11</v>
      </c>
      <c r="L4" s="104"/>
      <c r="M4" s="33" t="s">
        <v>39</v>
      </c>
      <c r="N4" s="33" t="s">
        <v>11</v>
      </c>
      <c r="O4" s="33" t="s">
        <v>58</v>
      </c>
      <c r="P4" s="33" t="s">
        <v>11</v>
      </c>
      <c r="Q4" s="104"/>
      <c r="R4" s="33" t="s">
        <v>39</v>
      </c>
      <c r="S4" s="33" t="s">
        <v>11</v>
      </c>
      <c r="T4" s="33" t="s">
        <v>58</v>
      </c>
      <c r="U4" s="33" t="s">
        <v>11</v>
      </c>
      <c r="V4" s="104"/>
      <c r="W4" s="33" t="s">
        <v>39</v>
      </c>
      <c r="X4" s="33" t="s">
        <v>11</v>
      </c>
      <c r="Y4" s="33" t="s">
        <v>58</v>
      </c>
      <c r="Z4" s="33" t="s">
        <v>11</v>
      </c>
      <c r="AA4" s="104"/>
      <c r="AB4" s="120"/>
      <c r="AC4" s="121"/>
      <c r="AD4" s="117"/>
    </row>
    <row r="5" spans="1:30" ht="11.25">
      <c r="A5" s="5">
        <v>1</v>
      </c>
      <c r="B5" s="5" t="s">
        <v>9</v>
      </c>
      <c r="C5" s="5">
        <v>52</v>
      </c>
      <c r="D5" s="7">
        <v>520</v>
      </c>
      <c r="E5" s="5">
        <v>1</v>
      </c>
      <c r="F5" s="7">
        <v>1000</v>
      </c>
      <c r="G5" s="9">
        <f>+D5+F5</f>
        <v>1520</v>
      </c>
      <c r="H5" s="5">
        <v>50</v>
      </c>
      <c r="I5" s="7">
        <v>500</v>
      </c>
      <c r="J5" s="5">
        <v>3</v>
      </c>
      <c r="K5" s="7">
        <v>600</v>
      </c>
      <c r="L5" s="12">
        <f aca="true" t="shared" si="0" ref="L5:L16">+I5+K5</f>
        <v>1100</v>
      </c>
      <c r="M5" s="7">
        <v>47</v>
      </c>
      <c r="N5" s="11">
        <f aca="true" t="shared" si="1" ref="N5:N15">+M5*10</f>
        <v>470</v>
      </c>
      <c r="O5" s="5">
        <v>1</v>
      </c>
      <c r="P5" s="7">
        <v>1000</v>
      </c>
      <c r="Q5" s="9">
        <f aca="true" t="shared" si="2" ref="Q5:Q15">SUM(N5+P5)</f>
        <v>1470</v>
      </c>
      <c r="R5" s="7">
        <v>48</v>
      </c>
      <c r="S5" s="7">
        <f aca="true" t="shared" si="3" ref="S5:S14">+R5*10</f>
        <v>480</v>
      </c>
      <c r="T5" s="5">
        <v>4</v>
      </c>
      <c r="U5" s="7">
        <v>450</v>
      </c>
      <c r="V5" s="12">
        <f aca="true" t="shared" si="4" ref="V5:V14">SUM(S5+U5)</f>
        <v>930</v>
      </c>
      <c r="W5" s="13">
        <v>45</v>
      </c>
      <c r="X5" s="13">
        <v>450</v>
      </c>
      <c r="Y5" s="13">
        <v>2</v>
      </c>
      <c r="Z5" s="13">
        <v>800</v>
      </c>
      <c r="AA5" s="51">
        <f aca="true" t="shared" si="5" ref="AA5:AA20">+X5+Z5</f>
        <v>1250</v>
      </c>
      <c r="AB5" s="59">
        <f aca="true" t="shared" si="6" ref="AB5:AB20">+G5+L5+Q5+V5+AA5</f>
        <v>6270</v>
      </c>
      <c r="AC5" s="5">
        <f>930+1100</f>
        <v>2030</v>
      </c>
      <c r="AD5" s="55">
        <f aca="true" t="shared" si="7" ref="AD5:AD20">+AB5-AC5</f>
        <v>4240</v>
      </c>
    </row>
    <row r="6" spans="1:30" ht="11.25">
      <c r="A6" s="5">
        <v>2</v>
      </c>
      <c r="B6" s="5" t="s">
        <v>10</v>
      </c>
      <c r="C6" s="5">
        <v>50</v>
      </c>
      <c r="D6" s="7">
        <v>500</v>
      </c>
      <c r="E6" s="5">
        <v>3</v>
      </c>
      <c r="F6" s="7">
        <v>600</v>
      </c>
      <c r="G6" s="9">
        <f>+D6+F6</f>
        <v>1100</v>
      </c>
      <c r="H6" s="5">
        <v>47</v>
      </c>
      <c r="I6" s="7">
        <v>470</v>
      </c>
      <c r="J6" s="5">
        <v>1</v>
      </c>
      <c r="K6" s="7">
        <v>1000</v>
      </c>
      <c r="L6" s="9">
        <f t="shared" si="0"/>
        <v>1470</v>
      </c>
      <c r="M6" s="7">
        <v>36</v>
      </c>
      <c r="N6" s="11">
        <f t="shared" si="1"/>
        <v>360</v>
      </c>
      <c r="O6" s="5">
        <v>6</v>
      </c>
      <c r="P6" s="7">
        <v>350</v>
      </c>
      <c r="Q6" s="12">
        <f t="shared" si="2"/>
        <v>710</v>
      </c>
      <c r="R6" s="7">
        <v>50</v>
      </c>
      <c r="S6" s="7">
        <f t="shared" si="3"/>
        <v>500</v>
      </c>
      <c r="T6" s="5">
        <v>2</v>
      </c>
      <c r="U6" s="7">
        <v>800</v>
      </c>
      <c r="V6" s="9">
        <f t="shared" si="4"/>
        <v>1300</v>
      </c>
      <c r="W6" s="13">
        <v>45</v>
      </c>
      <c r="X6" s="13">
        <v>450</v>
      </c>
      <c r="Y6" s="13">
        <v>4</v>
      </c>
      <c r="Z6" s="13">
        <v>400</v>
      </c>
      <c r="AA6" s="50">
        <f t="shared" si="5"/>
        <v>850</v>
      </c>
      <c r="AB6" s="59">
        <f t="shared" si="6"/>
        <v>5430</v>
      </c>
      <c r="AC6" s="5">
        <f>710+850</f>
        <v>1560</v>
      </c>
      <c r="AD6" s="55">
        <f t="shared" si="7"/>
        <v>3870</v>
      </c>
    </row>
    <row r="7" spans="1:30" ht="12" thickBot="1">
      <c r="A7" s="41">
        <v>3</v>
      </c>
      <c r="B7" s="41" t="s">
        <v>31</v>
      </c>
      <c r="C7" s="41"/>
      <c r="D7" s="61"/>
      <c r="E7" s="41"/>
      <c r="F7" s="61"/>
      <c r="G7" s="69">
        <f>+D7+F7</f>
        <v>0</v>
      </c>
      <c r="H7" s="41">
        <v>50</v>
      </c>
      <c r="I7" s="61">
        <v>500</v>
      </c>
      <c r="J7" s="41">
        <v>9</v>
      </c>
      <c r="K7" s="61">
        <v>200</v>
      </c>
      <c r="L7" s="69">
        <f t="shared" si="0"/>
        <v>700</v>
      </c>
      <c r="M7" s="61">
        <v>48</v>
      </c>
      <c r="N7" s="70">
        <f t="shared" si="1"/>
        <v>480</v>
      </c>
      <c r="O7" s="41">
        <v>2</v>
      </c>
      <c r="P7" s="61">
        <v>800</v>
      </c>
      <c r="Q7" s="62">
        <f t="shared" si="2"/>
        <v>1280</v>
      </c>
      <c r="R7" s="61">
        <v>50</v>
      </c>
      <c r="S7" s="61">
        <f t="shared" si="3"/>
        <v>500</v>
      </c>
      <c r="T7" s="41">
        <v>5</v>
      </c>
      <c r="U7" s="61">
        <v>400</v>
      </c>
      <c r="V7" s="62">
        <f t="shared" si="4"/>
        <v>900</v>
      </c>
      <c r="W7" s="63">
        <v>43</v>
      </c>
      <c r="X7" s="63">
        <v>430</v>
      </c>
      <c r="Y7" s="63">
        <v>1</v>
      </c>
      <c r="Z7" s="63">
        <v>1000</v>
      </c>
      <c r="AA7" s="88">
        <f t="shared" si="5"/>
        <v>1430</v>
      </c>
      <c r="AB7" s="89">
        <f t="shared" si="6"/>
        <v>4310</v>
      </c>
      <c r="AC7" s="41">
        <v>700</v>
      </c>
      <c r="AD7" s="56">
        <f t="shared" si="7"/>
        <v>3610</v>
      </c>
    </row>
    <row r="8" spans="1:30" ht="11.25">
      <c r="A8" s="73">
        <v>4</v>
      </c>
      <c r="B8" s="73" t="s">
        <v>4</v>
      </c>
      <c r="C8" s="73">
        <v>48</v>
      </c>
      <c r="D8" s="75">
        <v>480</v>
      </c>
      <c r="E8" s="73">
        <v>4</v>
      </c>
      <c r="F8" s="75">
        <v>450</v>
      </c>
      <c r="G8" s="79">
        <f>+D8+F8</f>
        <v>930</v>
      </c>
      <c r="H8" s="73"/>
      <c r="I8" s="75"/>
      <c r="J8" s="73"/>
      <c r="K8" s="75"/>
      <c r="L8" s="77">
        <f t="shared" si="0"/>
        <v>0</v>
      </c>
      <c r="M8" s="75">
        <v>45</v>
      </c>
      <c r="N8" s="80">
        <f t="shared" si="1"/>
        <v>450</v>
      </c>
      <c r="O8" s="73">
        <v>7</v>
      </c>
      <c r="P8" s="75">
        <v>300</v>
      </c>
      <c r="Q8" s="77">
        <f t="shared" si="2"/>
        <v>750</v>
      </c>
      <c r="R8" s="75">
        <v>49</v>
      </c>
      <c r="S8" s="75">
        <f t="shared" si="3"/>
        <v>490</v>
      </c>
      <c r="T8" s="73">
        <v>1</v>
      </c>
      <c r="U8" s="75">
        <v>1000</v>
      </c>
      <c r="V8" s="79">
        <f t="shared" si="4"/>
        <v>1490</v>
      </c>
      <c r="W8" s="81">
        <v>44</v>
      </c>
      <c r="X8" s="81">
        <v>440</v>
      </c>
      <c r="Y8" s="81">
        <v>3</v>
      </c>
      <c r="Z8" s="81">
        <v>600</v>
      </c>
      <c r="AA8" s="90">
        <f t="shared" si="5"/>
        <v>1040</v>
      </c>
      <c r="AB8" s="91">
        <f t="shared" si="6"/>
        <v>4210</v>
      </c>
      <c r="AC8" s="73">
        <v>750</v>
      </c>
      <c r="AD8" s="92">
        <f t="shared" si="7"/>
        <v>3460</v>
      </c>
    </row>
    <row r="9" spans="1:30" ht="11.25">
      <c r="A9" s="5">
        <v>5</v>
      </c>
      <c r="B9" s="20" t="s">
        <v>64</v>
      </c>
      <c r="C9" s="5"/>
      <c r="D9" s="7"/>
      <c r="E9" s="5"/>
      <c r="F9" s="7"/>
      <c r="G9" s="12">
        <f>+D9+F9</f>
        <v>0</v>
      </c>
      <c r="H9" s="5">
        <v>38</v>
      </c>
      <c r="I9" s="7">
        <v>380</v>
      </c>
      <c r="J9" s="5">
        <v>4</v>
      </c>
      <c r="K9" s="7">
        <v>450</v>
      </c>
      <c r="L9" s="9">
        <f t="shared" si="0"/>
        <v>830</v>
      </c>
      <c r="M9" s="7">
        <v>30</v>
      </c>
      <c r="N9" s="11">
        <f t="shared" si="1"/>
        <v>300</v>
      </c>
      <c r="O9" s="5">
        <v>3</v>
      </c>
      <c r="P9" s="7">
        <v>600</v>
      </c>
      <c r="Q9" s="9">
        <f t="shared" si="2"/>
        <v>900</v>
      </c>
      <c r="R9" s="7">
        <v>42</v>
      </c>
      <c r="S9" s="7">
        <f t="shared" si="3"/>
        <v>420</v>
      </c>
      <c r="T9" s="5">
        <v>7</v>
      </c>
      <c r="U9" s="7">
        <v>300</v>
      </c>
      <c r="V9" s="9">
        <f t="shared" si="4"/>
        <v>720</v>
      </c>
      <c r="W9" s="13"/>
      <c r="X9" s="13"/>
      <c r="Y9" s="13"/>
      <c r="Z9" s="13"/>
      <c r="AA9" s="51">
        <f t="shared" si="5"/>
        <v>0</v>
      </c>
      <c r="AB9" s="59">
        <f t="shared" si="6"/>
        <v>2450</v>
      </c>
      <c r="AC9" s="5">
        <v>0</v>
      </c>
      <c r="AD9" s="55">
        <f t="shared" si="7"/>
        <v>2450</v>
      </c>
    </row>
    <row r="10" spans="1:30" ht="11.25">
      <c r="A10" s="5">
        <v>6</v>
      </c>
      <c r="B10" s="18" t="s">
        <v>47</v>
      </c>
      <c r="C10" s="26"/>
      <c r="D10" s="26"/>
      <c r="E10" s="26"/>
      <c r="F10" s="38"/>
      <c r="G10" s="39">
        <v>0</v>
      </c>
      <c r="H10" s="19">
        <v>23</v>
      </c>
      <c r="I10" s="7">
        <v>230</v>
      </c>
      <c r="J10" s="5">
        <v>8</v>
      </c>
      <c r="K10" s="7">
        <v>250</v>
      </c>
      <c r="L10" s="9">
        <f t="shared" si="0"/>
        <v>480</v>
      </c>
      <c r="M10" s="7">
        <v>20</v>
      </c>
      <c r="N10" s="11">
        <f t="shared" si="1"/>
        <v>200</v>
      </c>
      <c r="O10" s="5">
        <v>10</v>
      </c>
      <c r="P10" s="7">
        <v>150</v>
      </c>
      <c r="Q10" s="9">
        <f t="shared" si="2"/>
        <v>350</v>
      </c>
      <c r="R10" s="7">
        <v>43</v>
      </c>
      <c r="S10" s="7">
        <f t="shared" si="3"/>
        <v>430</v>
      </c>
      <c r="T10" s="5">
        <v>3</v>
      </c>
      <c r="U10" s="7">
        <v>600</v>
      </c>
      <c r="V10" s="9">
        <f t="shared" si="4"/>
        <v>1030</v>
      </c>
      <c r="W10" s="13">
        <v>40</v>
      </c>
      <c r="X10" s="13">
        <v>400</v>
      </c>
      <c r="Y10" s="13">
        <v>4</v>
      </c>
      <c r="Z10" s="13">
        <v>450</v>
      </c>
      <c r="AA10" s="51">
        <f t="shared" si="5"/>
        <v>850</v>
      </c>
      <c r="AB10" s="59">
        <f t="shared" si="6"/>
        <v>2710</v>
      </c>
      <c r="AC10" s="5">
        <v>350</v>
      </c>
      <c r="AD10" s="55">
        <f t="shared" si="7"/>
        <v>2360</v>
      </c>
    </row>
    <row r="11" spans="1:30" ht="11.25">
      <c r="A11" s="5">
        <v>7</v>
      </c>
      <c r="B11" s="5" t="s">
        <v>60</v>
      </c>
      <c r="C11" s="5">
        <v>35</v>
      </c>
      <c r="D11" s="7">
        <v>350</v>
      </c>
      <c r="E11" s="5">
        <v>7</v>
      </c>
      <c r="F11" s="7">
        <v>300</v>
      </c>
      <c r="G11" s="12">
        <f aca="true" t="shared" si="8" ref="G11:G16">+D11+F11</f>
        <v>650</v>
      </c>
      <c r="H11" s="5">
        <v>46</v>
      </c>
      <c r="I11" s="7">
        <v>460</v>
      </c>
      <c r="J11" s="5">
        <v>7</v>
      </c>
      <c r="K11" s="7">
        <v>300</v>
      </c>
      <c r="L11" s="9">
        <f t="shared" si="0"/>
        <v>760</v>
      </c>
      <c r="M11" s="7">
        <v>28</v>
      </c>
      <c r="N11" s="11">
        <f t="shared" si="1"/>
        <v>280</v>
      </c>
      <c r="O11" s="5">
        <v>4</v>
      </c>
      <c r="P11" s="7">
        <v>450</v>
      </c>
      <c r="Q11" s="9">
        <f t="shared" si="2"/>
        <v>730</v>
      </c>
      <c r="R11" s="35">
        <v>43</v>
      </c>
      <c r="S11" s="7">
        <f t="shared" si="3"/>
        <v>430</v>
      </c>
      <c r="T11" s="5">
        <v>6</v>
      </c>
      <c r="U11" s="7">
        <v>350</v>
      </c>
      <c r="V11" s="9">
        <f t="shared" si="4"/>
        <v>780</v>
      </c>
      <c r="W11" s="13">
        <v>6</v>
      </c>
      <c r="X11" s="13">
        <v>60</v>
      </c>
      <c r="Y11" s="13">
        <v>12</v>
      </c>
      <c r="Z11" s="13">
        <v>50</v>
      </c>
      <c r="AA11" s="50">
        <f t="shared" si="5"/>
        <v>110</v>
      </c>
      <c r="AB11" s="59">
        <f t="shared" si="6"/>
        <v>3030</v>
      </c>
      <c r="AC11" s="15">
        <f>650+110</f>
        <v>760</v>
      </c>
      <c r="AD11" s="55">
        <f t="shared" si="7"/>
        <v>2270</v>
      </c>
    </row>
    <row r="12" spans="1:30" ht="11.25">
      <c r="A12" s="5">
        <v>8</v>
      </c>
      <c r="B12" s="5" t="s">
        <v>8</v>
      </c>
      <c r="C12" s="5">
        <v>39</v>
      </c>
      <c r="D12" s="7">
        <v>390</v>
      </c>
      <c r="E12" s="5">
        <v>6</v>
      </c>
      <c r="F12" s="7">
        <v>350</v>
      </c>
      <c r="G12" s="9">
        <f t="shared" si="8"/>
        <v>740</v>
      </c>
      <c r="H12" s="5">
        <v>39</v>
      </c>
      <c r="I12" s="7">
        <v>390</v>
      </c>
      <c r="J12" s="5">
        <v>6</v>
      </c>
      <c r="K12" s="7">
        <v>350</v>
      </c>
      <c r="L12" s="9">
        <f t="shared" si="0"/>
        <v>740</v>
      </c>
      <c r="M12" s="7">
        <v>36</v>
      </c>
      <c r="N12" s="11">
        <f t="shared" si="1"/>
        <v>360</v>
      </c>
      <c r="O12" s="5">
        <v>5</v>
      </c>
      <c r="P12" s="7">
        <v>400</v>
      </c>
      <c r="Q12" s="9">
        <f t="shared" si="2"/>
        <v>760</v>
      </c>
      <c r="R12" s="7">
        <v>38</v>
      </c>
      <c r="S12" s="7">
        <f t="shared" si="3"/>
        <v>380</v>
      </c>
      <c r="T12" s="5">
        <v>8</v>
      </c>
      <c r="U12" s="7">
        <v>250</v>
      </c>
      <c r="V12" s="12">
        <f t="shared" si="4"/>
        <v>630</v>
      </c>
      <c r="W12" s="13">
        <v>22</v>
      </c>
      <c r="X12" s="13">
        <v>220</v>
      </c>
      <c r="Y12" s="13">
        <v>11</v>
      </c>
      <c r="Z12" s="13">
        <v>100</v>
      </c>
      <c r="AA12" s="50">
        <f t="shared" si="5"/>
        <v>320</v>
      </c>
      <c r="AB12" s="59">
        <f t="shared" si="6"/>
        <v>3190</v>
      </c>
      <c r="AC12" s="5">
        <f>630+320</f>
        <v>950</v>
      </c>
      <c r="AD12" s="55">
        <f t="shared" si="7"/>
        <v>2240</v>
      </c>
    </row>
    <row r="13" spans="1:30" ht="11.25">
      <c r="A13" s="5">
        <v>9</v>
      </c>
      <c r="B13" s="20" t="s">
        <v>63</v>
      </c>
      <c r="C13" s="5">
        <v>42</v>
      </c>
      <c r="D13" s="7">
        <v>420</v>
      </c>
      <c r="E13" s="5">
        <v>5</v>
      </c>
      <c r="F13" s="7">
        <v>400</v>
      </c>
      <c r="G13" s="9">
        <f t="shared" si="8"/>
        <v>820</v>
      </c>
      <c r="H13" s="5"/>
      <c r="I13" s="7"/>
      <c r="J13" s="5"/>
      <c r="K13" s="7"/>
      <c r="L13" s="12">
        <f t="shared" si="0"/>
        <v>0</v>
      </c>
      <c r="M13" s="7">
        <v>35</v>
      </c>
      <c r="N13" s="11">
        <f t="shared" si="1"/>
        <v>350</v>
      </c>
      <c r="O13" s="5">
        <v>9</v>
      </c>
      <c r="P13" s="7">
        <v>200</v>
      </c>
      <c r="Q13" s="9">
        <f t="shared" si="2"/>
        <v>550</v>
      </c>
      <c r="R13" s="7">
        <v>32</v>
      </c>
      <c r="S13" s="7">
        <f t="shared" si="3"/>
        <v>320</v>
      </c>
      <c r="T13" s="5">
        <v>9</v>
      </c>
      <c r="U13" s="7">
        <v>200</v>
      </c>
      <c r="V13" s="50">
        <f t="shared" si="4"/>
        <v>520</v>
      </c>
      <c r="W13" s="16">
        <v>31</v>
      </c>
      <c r="X13" s="16">
        <v>310</v>
      </c>
      <c r="Y13" s="16">
        <v>7</v>
      </c>
      <c r="Z13" s="16">
        <v>300</v>
      </c>
      <c r="AA13" s="51">
        <f t="shared" si="5"/>
        <v>610</v>
      </c>
      <c r="AB13" s="59">
        <f t="shared" si="6"/>
        <v>2500</v>
      </c>
      <c r="AC13" s="5">
        <v>520</v>
      </c>
      <c r="AD13" s="55">
        <f t="shared" si="7"/>
        <v>1980</v>
      </c>
    </row>
    <row r="14" spans="1:30" ht="11.25">
      <c r="A14" s="5">
        <v>10</v>
      </c>
      <c r="B14" s="5" t="s">
        <v>45</v>
      </c>
      <c r="C14" s="5"/>
      <c r="D14" s="7"/>
      <c r="E14" s="5"/>
      <c r="F14" s="7"/>
      <c r="G14" s="12">
        <f t="shared" si="8"/>
        <v>0</v>
      </c>
      <c r="H14" s="5">
        <v>25</v>
      </c>
      <c r="I14" s="7">
        <v>250</v>
      </c>
      <c r="J14" s="5">
        <v>2</v>
      </c>
      <c r="K14" s="7">
        <v>800</v>
      </c>
      <c r="L14" s="9">
        <f t="shared" si="0"/>
        <v>1050</v>
      </c>
      <c r="M14" s="7">
        <v>27</v>
      </c>
      <c r="N14" s="11">
        <f t="shared" si="1"/>
        <v>270</v>
      </c>
      <c r="O14" s="5">
        <v>11</v>
      </c>
      <c r="P14" s="7">
        <v>100</v>
      </c>
      <c r="Q14" s="9">
        <f t="shared" si="2"/>
        <v>370</v>
      </c>
      <c r="R14" s="7">
        <v>17</v>
      </c>
      <c r="S14" s="7">
        <f t="shared" si="3"/>
        <v>170</v>
      </c>
      <c r="T14" s="5">
        <v>10</v>
      </c>
      <c r="U14" s="7">
        <v>150</v>
      </c>
      <c r="V14" s="50">
        <f t="shared" si="4"/>
        <v>320</v>
      </c>
      <c r="W14" s="16">
        <v>23</v>
      </c>
      <c r="X14" s="16">
        <v>230</v>
      </c>
      <c r="Y14" s="16">
        <v>10</v>
      </c>
      <c r="Z14" s="16">
        <v>150</v>
      </c>
      <c r="AA14" s="51">
        <f t="shared" si="5"/>
        <v>380</v>
      </c>
      <c r="AB14" s="59">
        <f t="shared" si="6"/>
        <v>2120</v>
      </c>
      <c r="AC14" s="5">
        <v>320</v>
      </c>
      <c r="AD14" s="55">
        <f t="shared" si="7"/>
        <v>1800</v>
      </c>
    </row>
    <row r="15" spans="1:30" ht="11.25">
      <c r="A15" s="5">
        <v>11</v>
      </c>
      <c r="B15" s="5" t="s">
        <v>7</v>
      </c>
      <c r="C15" s="5">
        <v>47</v>
      </c>
      <c r="D15" s="7">
        <v>470</v>
      </c>
      <c r="E15" s="5">
        <v>2</v>
      </c>
      <c r="F15" s="7">
        <v>800</v>
      </c>
      <c r="G15" s="9">
        <f t="shared" si="8"/>
        <v>1270</v>
      </c>
      <c r="H15" s="5">
        <v>2</v>
      </c>
      <c r="I15" s="7">
        <v>20</v>
      </c>
      <c r="J15" s="5">
        <v>10</v>
      </c>
      <c r="K15" s="7">
        <v>150</v>
      </c>
      <c r="L15" s="9">
        <f t="shared" si="0"/>
        <v>170</v>
      </c>
      <c r="M15" s="7">
        <v>6</v>
      </c>
      <c r="N15" s="7">
        <f t="shared" si="1"/>
        <v>60</v>
      </c>
      <c r="O15" s="5">
        <v>12</v>
      </c>
      <c r="P15" s="7">
        <v>50</v>
      </c>
      <c r="Q15" s="9">
        <f t="shared" si="2"/>
        <v>110</v>
      </c>
      <c r="R15" s="11"/>
      <c r="S15" s="11"/>
      <c r="T15" s="11"/>
      <c r="U15" s="11"/>
      <c r="V15" s="12">
        <v>0</v>
      </c>
      <c r="W15" s="13"/>
      <c r="X15" s="13"/>
      <c r="Y15" s="13"/>
      <c r="Z15" s="13"/>
      <c r="AA15" s="51">
        <f t="shared" si="5"/>
        <v>0</v>
      </c>
      <c r="AB15" s="59">
        <f t="shared" si="6"/>
        <v>1550</v>
      </c>
      <c r="AC15" s="5">
        <v>0</v>
      </c>
      <c r="AD15" s="55">
        <f t="shared" si="7"/>
        <v>1550</v>
      </c>
    </row>
    <row r="16" spans="1:30" ht="11.25">
      <c r="A16" s="18">
        <v>12</v>
      </c>
      <c r="B16" s="18" t="s">
        <v>46</v>
      </c>
      <c r="C16" s="4"/>
      <c r="D16" s="4"/>
      <c r="E16" s="4"/>
      <c r="F16" s="38"/>
      <c r="G16" s="12">
        <f t="shared" si="8"/>
        <v>0</v>
      </c>
      <c r="H16" s="19">
        <v>27</v>
      </c>
      <c r="I16" s="40">
        <v>270</v>
      </c>
      <c r="J16" s="19">
        <v>5</v>
      </c>
      <c r="K16" s="40">
        <v>400</v>
      </c>
      <c r="L16" s="9">
        <f t="shared" si="0"/>
        <v>670</v>
      </c>
      <c r="M16" s="11"/>
      <c r="N16" s="11"/>
      <c r="O16" s="11"/>
      <c r="P16" s="11"/>
      <c r="Q16" s="9">
        <v>0</v>
      </c>
      <c r="R16" s="11"/>
      <c r="S16" s="11"/>
      <c r="T16" s="11"/>
      <c r="U16" s="11"/>
      <c r="V16" s="9">
        <v>0</v>
      </c>
      <c r="W16" s="13">
        <v>28</v>
      </c>
      <c r="X16" s="13">
        <v>280</v>
      </c>
      <c r="Y16" s="13">
        <v>8</v>
      </c>
      <c r="Z16" s="13">
        <v>250</v>
      </c>
      <c r="AA16" s="51">
        <f t="shared" si="5"/>
        <v>530</v>
      </c>
      <c r="AB16" s="59">
        <f t="shared" si="6"/>
        <v>1200</v>
      </c>
      <c r="AC16" s="5">
        <v>0</v>
      </c>
      <c r="AD16" s="55">
        <f t="shared" si="7"/>
        <v>1200</v>
      </c>
    </row>
    <row r="17" spans="1:30" ht="11.25">
      <c r="A17" s="18">
        <v>13</v>
      </c>
      <c r="B17" s="5" t="s">
        <v>67</v>
      </c>
      <c r="C17" s="5"/>
      <c r="D17" s="7"/>
      <c r="E17" s="5"/>
      <c r="F17" s="7"/>
      <c r="G17" s="11"/>
      <c r="H17" s="5"/>
      <c r="I17" s="7"/>
      <c r="J17" s="5"/>
      <c r="K17" s="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33</v>
      </c>
      <c r="X17" s="11">
        <v>330</v>
      </c>
      <c r="Y17" s="11">
        <v>6</v>
      </c>
      <c r="Z17" s="11">
        <v>350</v>
      </c>
      <c r="AA17" s="51">
        <f t="shared" si="5"/>
        <v>680</v>
      </c>
      <c r="AB17" s="59">
        <f t="shared" si="6"/>
        <v>680</v>
      </c>
      <c r="AC17" s="5">
        <v>0</v>
      </c>
      <c r="AD17" s="55">
        <f t="shared" si="7"/>
        <v>680</v>
      </c>
    </row>
    <row r="18" spans="1:30" ht="11.25">
      <c r="A18" s="5">
        <v>14</v>
      </c>
      <c r="B18" s="5" t="s">
        <v>5</v>
      </c>
      <c r="C18" s="5">
        <v>21</v>
      </c>
      <c r="D18" s="7">
        <v>210</v>
      </c>
      <c r="E18" s="5">
        <v>8</v>
      </c>
      <c r="F18" s="7">
        <v>250</v>
      </c>
      <c r="G18" s="9">
        <f>+D18+F18</f>
        <v>460</v>
      </c>
      <c r="H18" s="5"/>
      <c r="I18" s="7"/>
      <c r="J18" s="5"/>
      <c r="K18" s="7"/>
      <c r="L18" s="12">
        <f>+I18+K18</f>
        <v>0</v>
      </c>
      <c r="M18" s="11"/>
      <c r="N18" s="11"/>
      <c r="O18" s="11"/>
      <c r="P18" s="11"/>
      <c r="Q18" s="9">
        <v>0</v>
      </c>
      <c r="R18" s="11"/>
      <c r="S18" s="11"/>
      <c r="T18" s="11"/>
      <c r="U18" s="11"/>
      <c r="V18" s="9">
        <v>0</v>
      </c>
      <c r="W18" s="13"/>
      <c r="X18" s="13"/>
      <c r="Y18" s="13"/>
      <c r="Z18" s="13"/>
      <c r="AA18" s="51">
        <f t="shared" si="5"/>
        <v>0</v>
      </c>
      <c r="AB18" s="59">
        <f t="shared" si="6"/>
        <v>460</v>
      </c>
      <c r="AC18" s="41">
        <v>0</v>
      </c>
      <c r="AD18" s="56">
        <f t="shared" si="7"/>
        <v>460</v>
      </c>
    </row>
    <row r="19" spans="1:30" ht="11.25">
      <c r="A19" s="5">
        <v>15</v>
      </c>
      <c r="B19" s="5" t="s">
        <v>25</v>
      </c>
      <c r="C19" s="52"/>
      <c r="D19" s="5"/>
      <c r="E19" s="5"/>
      <c r="F19" s="7"/>
      <c r="G19" s="5"/>
      <c r="H19" s="2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24</v>
      </c>
      <c r="X19" s="5">
        <v>240</v>
      </c>
      <c r="Y19" s="5">
        <v>9</v>
      </c>
      <c r="Z19" s="5">
        <v>200</v>
      </c>
      <c r="AA19" s="51">
        <f t="shared" si="5"/>
        <v>440</v>
      </c>
      <c r="AB19" s="59">
        <f t="shared" si="6"/>
        <v>440</v>
      </c>
      <c r="AC19" s="5">
        <v>0</v>
      </c>
      <c r="AD19" s="55">
        <f t="shared" si="7"/>
        <v>440</v>
      </c>
    </row>
    <row r="20" spans="1:30" ht="11.25">
      <c r="A20" s="5">
        <v>16</v>
      </c>
      <c r="B20" s="5" t="s">
        <v>49</v>
      </c>
      <c r="C20" s="5"/>
      <c r="D20" s="7"/>
      <c r="E20" s="5"/>
      <c r="F20" s="7"/>
      <c r="G20" s="9">
        <v>0</v>
      </c>
      <c r="H20" s="5"/>
      <c r="I20" s="7"/>
      <c r="J20" s="5"/>
      <c r="K20" s="7"/>
      <c r="L20" s="9">
        <v>0</v>
      </c>
      <c r="M20" s="7">
        <v>7</v>
      </c>
      <c r="N20" s="11">
        <f>+M20*10</f>
        <v>70</v>
      </c>
      <c r="O20" s="5">
        <v>8</v>
      </c>
      <c r="P20" s="7">
        <v>250</v>
      </c>
      <c r="Q20" s="9">
        <f>SUM(N20+P20)</f>
        <v>320</v>
      </c>
      <c r="R20" s="11"/>
      <c r="S20" s="11"/>
      <c r="T20" s="11"/>
      <c r="U20" s="11"/>
      <c r="V20" s="9">
        <v>0</v>
      </c>
      <c r="W20" s="13"/>
      <c r="X20" s="13"/>
      <c r="Y20" s="13"/>
      <c r="Z20" s="13"/>
      <c r="AA20" s="51">
        <f t="shared" si="5"/>
        <v>0</v>
      </c>
      <c r="AB20" s="59">
        <f t="shared" si="6"/>
        <v>320</v>
      </c>
      <c r="AC20" s="5">
        <v>0</v>
      </c>
      <c r="AD20" s="55">
        <f t="shared" si="7"/>
        <v>320</v>
      </c>
    </row>
    <row r="21" spans="1:5" ht="11.25">
      <c r="A21" s="27"/>
      <c r="B21" s="27"/>
      <c r="C21" s="42"/>
      <c r="D21" s="27"/>
      <c r="E21" s="28"/>
    </row>
    <row r="22" spans="1:5" ht="11.25">
      <c r="A22" s="27"/>
      <c r="B22" s="27"/>
      <c r="C22" s="42"/>
      <c r="D22" s="27"/>
      <c r="E22" s="27"/>
    </row>
    <row r="23" spans="1:5" ht="11.25">
      <c r="A23" s="27"/>
      <c r="B23" s="27"/>
      <c r="C23" s="42"/>
      <c r="D23" s="27"/>
      <c r="E23" s="27"/>
    </row>
    <row r="24" spans="1:5" ht="11.25">
      <c r="A24" s="27"/>
      <c r="B24" s="27"/>
      <c r="C24" s="42"/>
      <c r="D24" s="27"/>
      <c r="E24" s="27"/>
    </row>
    <row r="25" spans="1:5" ht="11.25">
      <c r="A25" s="27"/>
      <c r="B25" s="27"/>
      <c r="C25" s="42"/>
      <c r="D25" s="27"/>
      <c r="E25" s="27"/>
    </row>
    <row r="26" spans="1:5" ht="11.25">
      <c r="A26" s="27"/>
      <c r="B26" s="27"/>
      <c r="C26" s="42"/>
      <c r="D26" s="27"/>
      <c r="E26" s="27"/>
    </row>
    <row r="27" spans="1:6" ht="11.25">
      <c r="A27" s="27"/>
      <c r="B27" s="30"/>
      <c r="C27" s="93"/>
      <c r="D27" s="94"/>
      <c r="E27" s="30"/>
      <c r="F27" s="95"/>
    </row>
    <row r="28" spans="1:6" ht="11.25">
      <c r="A28" s="27"/>
      <c r="B28" s="30"/>
      <c r="C28" s="93"/>
      <c r="D28" s="30"/>
      <c r="E28" s="30"/>
      <c r="F28" s="95"/>
    </row>
    <row r="29" spans="1:6" ht="11.25">
      <c r="A29" s="27"/>
      <c r="B29" s="30"/>
      <c r="C29" s="93"/>
      <c r="D29" s="94"/>
      <c r="E29" s="30"/>
      <c r="F29" s="95"/>
    </row>
    <row r="30" spans="1:5" ht="11.25">
      <c r="A30" s="27"/>
      <c r="B30" s="27"/>
      <c r="C30" s="27"/>
      <c r="D30" s="27"/>
      <c r="E30" s="27"/>
    </row>
    <row r="31" spans="1:5" ht="11.25">
      <c r="A31" s="27"/>
      <c r="B31" s="27"/>
      <c r="C31" s="27"/>
      <c r="D31" s="27"/>
      <c r="E31" s="27"/>
    </row>
    <row r="32" spans="1:5" ht="11.25">
      <c r="A32" s="27"/>
      <c r="B32" s="27"/>
      <c r="C32" s="27"/>
      <c r="D32" s="27"/>
      <c r="E32" s="27"/>
    </row>
    <row r="33" spans="1:5" ht="11.25">
      <c r="A33" s="27"/>
      <c r="B33" s="27"/>
      <c r="C33" s="27"/>
      <c r="D33" s="27"/>
      <c r="E33" s="27"/>
    </row>
    <row r="34" spans="1:5" ht="11.25">
      <c r="A34" s="27"/>
      <c r="B34" s="27"/>
      <c r="C34" s="27"/>
      <c r="D34" s="27"/>
      <c r="E34" s="27"/>
    </row>
    <row r="35" spans="1:5" ht="11.25">
      <c r="A35" s="27"/>
      <c r="B35" s="27"/>
      <c r="C35" s="27"/>
      <c r="D35" s="27"/>
      <c r="E35" s="27"/>
    </row>
    <row r="36" spans="1:5" ht="11.25">
      <c r="A36" s="27"/>
      <c r="B36" s="27"/>
      <c r="C36" s="27"/>
      <c r="D36" s="27"/>
      <c r="E36" s="27"/>
    </row>
    <row r="37" spans="1:5" ht="11.25">
      <c r="A37" s="27"/>
      <c r="B37" s="27"/>
      <c r="C37" s="27"/>
      <c r="D37" s="27"/>
      <c r="E37" s="27"/>
    </row>
    <row r="40" spans="1:7" ht="11.25">
      <c r="A40" s="27"/>
      <c r="B40" s="27"/>
      <c r="C40" s="27"/>
      <c r="D40" s="28"/>
      <c r="E40" s="27"/>
      <c r="F40" s="28"/>
      <c r="G40" s="27"/>
    </row>
    <row r="41" spans="1:7" ht="11.25">
      <c r="A41" s="27"/>
      <c r="B41" s="27"/>
      <c r="C41" s="27"/>
      <c r="D41" s="28"/>
      <c r="E41" s="27"/>
      <c r="F41" s="28"/>
      <c r="G41" s="43"/>
    </row>
    <row r="42" spans="1:7" ht="11.25">
      <c r="A42" s="27"/>
      <c r="B42" s="27"/>
      <c r="C42" s="27"/>
      <c r="D42" s="28"/>
      <c r="E42" s="27"/>
      <c r="F42" s="28"/>
      <c r="G42" s="43"/>
    </row>
    <row r="43" spans="1:7" ht="11.25">
      <c r="A43" s="27"/>
      <c r="B43" s="27"/>
      <c r="C43" s="27"/>
      <c r="D43" s="28"/>
      <c r="E43" s="27"/>
      <c r="F43" s="28"/>
      <c r="G43" s="43"/>
    </row>
    <row r="44" spans="1:7" ht="11.25">
      <c r="A44" s="27"/>
      <c r="B44" s="27"/>
      <c r="C44" s="27"/>
      <c r="D44" s="28"/>
      <c r="E44" s="27"/>
      <c r="F44" s="28"/>
      <c r="G44" s="43"/>
    </row>
    <row r="45" spans="1:7" ht="11.25">
      <c r="A45" s="27"/>
      <c r="B45" s="27"/>
      <c r="C45" s="27"/>
      <c r="D45" s="28"/>
      <c r="E45" s="27"/>
      <c r="F45" s="28"/>
      <c r="G45" s="43"/>
    </row>
    <row r="46" spans="1:7" ht="11.25">
      <c r="A46" s="27"/>
      <c r="B46" s="27"/>
      <c r="C46" s="27"/>
      <c r="D46" s="28"/>
      <c r="E46" s="27"/>
      <c r="F46" s="28"/>
      <c r="G46" s="43"/>
    </row>
    <row r="47" spans="1:7" ht="11.25">
      <c r="A47" s="27"/>
      <c r="B47" s="27"/>
      <c r="C47" s="27"/>
      <c r="D47" s="28"/>
      <c r="E47" s="27"/>
      <c r="F47" s="28"/>
      <c r="G47" s="43"/>
    </row>
    <row r="48" spans="1:7" ht="11.25">
      <c r="A48" s="27"/>
      <c r="B48" s="27"/>
      <c r="C48" s="27"/>
      <c r="D48" s="28"/>
      <c r="E48" s="27"/>
      <c r="F48" s="28"/>
      <c r="G48" s="43"/>
    </row>
    <row r="49" spans="1:7" ht="11.25">
      <c r="A49" s="27"/>
      <c r="B49" s="27"/>
      <c r="C49" s="27"/>
      <c r="D49" s="28"/>
      <c r="E49" s="27"/>
      <c r="F49" s="28"/>
      <c r="G49" s="27"/>
    </row>
  </sheetData>
  <mergeCells count="27">
    <mergeCell ref="W3:X3"/>
    <mergeCell ref="Y3:Z3"/>
    <mergeCell ref="AA3:AA4"/>
    <mergeCell ref="AC2:AC4"/>
    <mergeCell ref="AD2:AD4"/>
    <mergeCell ref="L3:L4"/>
    <mergeCell ref="Q3:Q4"/>
    <mergeCell ref="AB2:AB4"/>
    <mergeCell ref="H2:L2"/>
    <mergeCell ref="M2:Q2"/>
    <mergeCell ref="M3:N3"/>
    <mergeCell ref="O3:P3"/>
    <mergeCell ref="W2:AA2"/>
    <mergeCell ref="R2:V2"/>
    <mergeCell ref="R3:S3"/>
    <mergeCell ref="T3:U3"/>
    <mergeCell ref="H3:I3"/>
    <mergeCell ref="V3:V4"/>
    <mergeCell ref="E3:F3"/>
    <mergeCell ref="J3:K3"/>
    <mergeCell ref="G3:G4"/>
    <mergeCell ref="A1:B1"/>
    <mergeCell ref="B3:B4"/>
    <mergeCell ref="A3:A4"/>
    <mergeCell ref="C2:G2"/>
    <mergeCell ref="A2:B2"/>
    <mergeCell ref="C3:D3"/>
  </mergeCells>
  <printOptions/>
  <pageMargins left="0.17" right="0.17" top="1" bottom="1" header="0.5" footer="0.5"/>
  <pageSetup horizontalDpi="600" verticalDpi="600" orientation="landscape" paperSize="9" r:id="rId1"/>
  <headerFooter alignWithMargins="0">
    <oddHeader>&amp;CPONTVERSENY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38"/>
  <sheetViews>
    <sheetView workbookViewId="0" topLeftCell="A1">
      <selection activeCell="E24" sqref="E24"/>
    </sheetView>
  </sheetViews>
  <sheetFormatPr defaultColWidth="9.140625" defaultRowHeight="12.75"/>
  <cols>
    <col min="1" max="1" width="4.28125" style="1" customWidth="1"/>
    <col min="2" max="2" width="11.00390625" style="48" customWidth="1"/>
    <col min="3" max="3" width="3.7109375" style="1" customWidth="1"/>
    <col min="4" max="4" width="4.7109375" style="1" customWidth="1"/>
    <col min="5" max="5" width="3.7109375" style="1" customWidth="1"/>
    <col min="6" max="7" width="4.7109375" style="1" customWidth="1"/>
    <col min="8" max="8" width="3.7109375" style="1" customWidth="1"/>
    <col min="9" max="9" width="4.7109375" style="1" customWidth="1"/>
    <col min="10" max="10" width="3.7109375" style="1" customWidth="1"/>
    <col min="11" max="12" width="4.7109375" style="1" customWidth="1"/>
    <col min="13" max="13" width="3.7109375" style="1" customWidth="1"/>
    <col min="14" max="14" width="4.7109375" style="1" customWidth="1"/>
    <col min="15" max="15" width="3.7109375" style="1" customWidth="1"/>
    <col min="16" max="17" width="4.7109375" style="1" customWidth="1"/>
    <col min="18" max="18" width="3.7109375" style="1" customWidth="1"/>
    <col min="19" max="19" width="4.7109375" style="1" customWidth="1"/>
    <col min="20" max="20" width="3.7109375" style="1" customWidth="1"/>
    <col min="21" max="22" width="4.7109375" style="1" customWidth="1"/>
    <col min="23" max="23" width="3.7109375" style="1" customWidth="1"/>
    <col min="24" max="24" width="4.7109375" style="1" customWidth="1"/>
    <col min="25" max="25" width="3.7109375" style="1" customWidth="1"/>
    <col min="26" max="27" width="4.7109375" style="1" customWidth="1"/>
    <col min="28" max="29" width="5.7109375" style="1" customWidth="1"/>
    <col min="30" max="30" width="6.57421875" style="1" customWidth="1"/>
    <col min="31" max="16384" width="9.140625" style="1" customWidth="1"/>
  </cols>
  <sheetData>
    <row r="2" spans="1:30" s="32" customFormat="1" ht="18" customHeight="1">
      <c r="A2" s="122" t="s">
        <v>13</v>
      </c>
      <c r="B2" s="114"/>
      <c r="C2" s="111" t="s">
        <v>43</v>
      </c>
      <c r="D2" s="112"/>
      <c r="E2" s="112"/>
      <c r="F2" s="112"/>
      <c r="G2" s="102"/>
      <c r="H2" s="111" t="s">
        <v>44</v>
      </c>
      <c r="I2" s="112"/>
      <c r="J2" s="112"/>
      <c r="K2" s="112"/>
      <c r="L2" s="102"/>
      <c r="M2" s="111" t="s">
        <v>53</v>
      </c>
      <c r="N2" s="112"/>
      <c r="O2" s="112"/>
      <c r="P2" s="112"/>
      <c r="Q2" s="102"/>
      <c r="R2" s="111" t="s">
        <v>57</v>
      </c>
      <c r="S2" s="112"/>
      <c r="T2" s="112"/>
      <c r="U2" s="112"/>
      <c r="V2" s="102"/>
      <c r="W2" s="111" t="s">
        <v>65</v>
      </c>
      <c r="X2" s="112"/>
      <c r="Y2" s="112"/>
      <c r="Z2" s="112"/>
      <c r="AA2" s="102"/>
      <c r="AB2" s="118" t="s">
        <v>66</v>
      </c>
      <c r="AC2" s="121" t="s">
        <v>62</v>
      </c>
      <c r="AD2" s="126" t="s">
        <v>61</v>
      </c>
    </row>
    <row r="3" spans="1:30" s="32" customFormat="1" ht="9.75">
      <c r="A3" s="109" t="s">
        <v>41</v>
      </c>
      <c r="B3" s="123" t="s">
        <v>1</v>
      </c>
      <c r="C3" s="101" t="s">
        <v>2</v>
      </c>
      <c r="D3" s="115"/>
      <c r="E3" s="101" t="s">
        <v>3</v>
      </c>
      <c r="F3" s="102"/>
      <c r="G3" s="103" t="s">
        <v>56</v>
      </c>
      <c r="H3" s="101" t="s">
        <v>2</v>
      </c>
      <c r="I3" s="116"/>
      <c r="J3" s="101" t="s">
        <v>3</v>
      </c>
      <c r="K3" s="102"/>
      <c r="L3" s="103" t="s">
        <v>56</v>
      </c>
      <c r="M3" s="101" t="s">
        <v>2</v>
      </c>
      <c r="N3" s="116"/>
      <c r="O3" s="101" t="s">
        <v>3</v>
      </c>
      <c r="P3" s="102"/>
      <c r="Q3" s="103" t="s">
        <v>56</v>
      </c>
      <c r="R3" s="101" t="s">
        <v>2</v>
      </c>
      <c r="S3" s="116"/>
      <c r="T3" s="101" t="s">
        <v>3</v>
      </c>
      <c r="U3" s="102"/>
      <c r="V3" s="103" t="s">
        <v>56</v>
      </c>
      <c r="W3" s="101" t="s">
        <v>2</v>
      </c>
      <c r="X3" s="116"/>
      <c r="Y3" s="101" t="s">
        <v>3</v>
      </c>
      <c r="Z3" s="102"/>
      <c r="AA3" s="103" t="s">
        <v>56</v>
      </c>
      <c r="AB3" s="119"/>
      <c r="AC3" s="121"/>
      <c r="AD3" s="126"/>
    </row>
    <row r="4" spans="1:30" s="32" customFormat="1" ht="9.75">
      <c r="A4" s="125"/>
      <c r="B4" s="124"/>
      <c r="C4" s="33" t="s">
        <v>39</v>
      </c>
      <c r="D4" s="33" t="s">
        <v>11</v>
      </c>
      <c r="E4" s="33" t="s">
        <v>58</v>
      </c>
      <c r="F4" s="33" t="s">
        <v>11</v>
      </c>
      <c r="G4" s="104"/>
      <c r="H4" s="33" t="s">
        <v>39</v>
      </c>
      <c r="I4" s="33" t="s">
        <v>11</v>
      </c>
      <c r="J4" s="33" t="s">
        <v>58</v>
      </c>
      <c r="K4" s="33" t="s">
        <v>11</v>
      </c>
      <c r="L4" s="104"/>
      <c r="M4" s="33" t="s">
        <v>39</v>
      </c>
      <c r="N4" s="33" t="s">
        <v>11</v>
      </c>
      <c r="O4" s="33" t="s">
        <v>58</v>
      </c>
      <c r="P4" s="33" t="s">
        <v>11</v>
      </c>
      <c r="Q4" s="104"/>
      <c r="R4" s="33" t="s">
        <v>39</v>
      </c>
      <c r="S4" s="33" t="s">
        <v>11</v>
      </c>
      <c r="T4" s="33" t="s">
        <v>58</v>
      </c>
      <c r="U4" s="33" t="s">
        <v>11</v>
      </c>
      <c r="V4" s="104"/>
      <c r="W4" s="33" t="s">
        <v>39</v>
      </c>
      <c r="X4" s="33" t="s">
        <v>11</v>
      </c>
      <c r="Y4" s="33" t="s">
        <v>58</v>
      </c>
      <c r="Z4" s="33" t="s">
        <v>11</v>
      </c>
      <c r="AA4" s="104"/>
      <c r="AB4" s="120"/>
      <c r="AC4" s="121"/>
      <c r="AD4" s="126"/>
    </row>
    <row r="5" spans="1:30" ht="11.25">
      <c r="A5" s="5">
        <v>1</v>
      </c>
      <c r="B5" s="44" t="s">
        <v>9</v>
      </c>
      <c r="C5" s="5">
        <v>54</v>
      </c>
      <c r="D5" s="7">
        <v>540</v>
      </c>
      <c r="E5" s="5">
        <v>4</v>
      </c>
      <c r="F5" s="7">
        <v>450</v>
      </c>
      <c r="G5" s="9">
        <f aca="true" t="shared" si="0" ref="G5:G14">+D5+F5</f>
        <v>990</v>
      </c>
      <c r="H5" s="5">
        <v>53</v>
      </c>
      <c r="I5" s="7">
        <v>530</v>
      </c>
      <c r="J5" s="5">
        <v>1</v>
      </c>
      <c r="K5" s="7">
        <v>1000</v>
      </c>
      <c r="L5" s="9">
        <f aca="true" t="shared" si="1" ref="L5:L15">+I5+K5</f>
        <v>1530</v>
      </c>
      <c r="M5" s="7">
        <v>50</v>
      </c>
      <c r="N5" s="7">
        <f>+M5*10</f>
        <v>500</v>
      </c>
      <c r="O5" s="5">
        <v>5</v>
      </c>
      <c r="P5" s="7">
        <v>400</v>
      </c>
      <c r="Q5" s="12">
        <f>SUM(N5+P5)</f>
        <v>900</v>
      </c>
      <c r="R5" s="7">
        <v>48</v>
      </c>
      <c r="S5" s="7">
        <f>+R5*10</f>
        <v>480</v>
      </c>
      <c r="T5" s="5">
        <v>5</v>
      </c>
      <c r="U5" s="7">
        <v>400</v>
      </c>
      <c r="V5" s="12">
        <f>SUM(S5+U5)</f>
        <v>880</v>
      </c>
      <c r="W5" s="13">
        <v>50</v>
      </c>
      <c r="X5" s="13">
        <v>500</v>
      </c>
      <c r="Y5" s="13">
        <v>1</v>
      </c>
      <c r="Z5" s="13">
        <v>1000</v>
      </c>
      <c r="AA5" s="9">
        <f aca="true" t="shared" si="2" ref="AA5:AA19">+X5+Z5</f>
        <v>1500</v>
      </c>
      <c r="AB5" s="49">
        <f aca="true" t="shared" si="3" ref="AB5:AB19">+G5+L5+Q5+V5+AA5</f>
        <v>5800</v>
      </c>
      <c r="AC5" s="15">
        <f>880+900</f>
        <v>1780</v>
      </c>
      <c r="AD5" s="57">
        <f aca="true" t="shared" si="4" ref="AD5:AD19">+AB5-AC5</f>
        <v>4020</v>
      </c>
    </row>
    <row r="6" spans="1:30" ht="11.25">
      <c r="A6" s="5">
        <v>2</v>
      </c>
      <c r="B6" s="44" t="s">
        <v>19</v>
      </c>
      <c r="C6" s="5">
        <v>23</v>
      </c>
      <c r="D6" s="7">
        <v>230</v>
      </c>
      <c r="E6" s="5">
        <v>11</v>
      </c>
      <c r="F6" s="7">
        <v>100</v>
      </c>
      <c r="G6" s="12">
        <f t="shared" si="0"/>
        <v>330</v>
      </c>
      <c r="H6" s="5">
        <v>48</v>
      </c>
      <c r="I6" s="7">
        <v>480</v>
      </c>
      <c r="J6" s="5">
        <v>2</v>
      </c>
      <c r="K6" s="7">
        <v>800</v>
      </c>
      <c r="L6" s="9">
        <f t="shared" si="1"/>
        <v>1280</v>
      </c>
      <c r="M6" s="7">
        <v>49</v>
      </c>
      <c r="N6" s="7">
        <f>+M6*10</f>
        <v>490</v>
      </c>
      <c r="O6" s="5">
        <v>3</v>
      </c>
      <c r="P6" s="7">
        <v>600</v>
      </c>
      <c r="Q6" s="12">
        <f>SUM(N6+P6)</f>
        <v>1090</v>
      </c>
      <c r="R6" s="7">
        <v>52</v>
      </c>
      <c r="S6" s="7">
        <f>+R6*10</f>
        <v>520</v>
      </c>
      <c r="T6" s="5">
        <v>2</v>
      </c>
      <c r="U6" s="7">
        <v>800</v>
      </c>
      <c r="V6" s="9">
        <f>SUM(S6+U6)</f>
        <v>1320</v>
      </c>
      <c r="W6" s="13">
        <v>47</v>
      </c>
      <c r="X6" s="13">
        <v>470</v>
      </c>
      <c r="Y6" s="13">
        <v>2</v>
      </c>
      <c r="Z6" s="13">
        <v>800</v>
      </c>
      <c r="AA6" s="9">
        <f t="shared" si="2"/>
        <v>1270</v>
      </c>
      <c r="AB6" s="49">
        <f t="shared" si="3"/>
        <v>5290</v>
      </c>
      <c r="AC6" s="5">
        <f>330+1090</f>
        <v>1420</v>
      </c>
      <c r="AD6" s="57">
        <f t="shared" si="4"/>
        <v>3870</v>
      </c>
    </row>
    <row r="7" spans="1:30" ht="12" thickBot="1">
      <c r="A7" s="41">
        <v>3</v>
      </c>
      <c r="B7" s="60" t="s">
        <v>14</v>
      </c>
      <c r="C7" s="41">
        <v>50</v>
      </c>
      <c r="D7" s="61">
        <v>500</v>
      </c>
      <c r="E7" s="41">
        <v>6</v>
      </c>
      <c r="F7" s="61">
        <v>350</v>
      </c>
      <c r="G7" s="69">
        <f t="shared" si="0"/>
        <v>850</v>
      </c>
      <c r="H7" s="41">
        <v>50</v>
      </c>
      <c r="I7" s="61">
        <v>500</v>
      </c>
      <c r="J7" s="41">
        <v>7</v>
      </c>
      <c r="K7" s="61">
        <v>300</v>
      </c>
      <c r="L7" s="69">
        <f t="shared" si="1"/>
        <v>800</v>
      </c>
      <c r="M7" s="61">
        <v>49</v>
      </c>
      <c r="N7" s="61">
        <f>+M7*10</f>
        <v>490</v>
      </c>
      <c r="O7" s="41">
        <v>2</v>
      </c>
      <c r="P7" s="61">
        <v>800</v>
      </c>
      <c r="Q7" s="62">
        <f>SUM(N7+P7)</f>
        <v>1290</v>
      </c>
      <c r="R7" s="61">
        <v>50</v>
      </c>
      <c r="S7" s="61">
        <f>+R7*10</f>
        <v>500</v>
      </c>
      <c r="T7" s="41">
        <v>1</v>
      </c>
      <c r="U7" s="61">
        <v>1000</v>
      </c>
      <c r="V7" s="62">
        <f>SUM(S7+U7)</f>
        <v>1500</v>
      </c>
      <c r="W7" s="63">
        <v>47</v>
      </c>
      <c r="X7" s="63">
        <v>470</v>
      </c>
      <c r="Y7" s="63">
        <v>3</v>
      </c>
      <c r="Z7" s="63">
        <v>600</v>
      </c>
      <c r="AA7" s="62">
        <f t="shared" si="2"/>
        <v>1070</v>
      </c>
      <c r="AB7" s="64">
        <f t="shared" si="3"/>
        <v>5510</v>
      </c>
      <c r="AC7" s="41">
        <f>800+850</f>
        <v>1650</v>
      </c>
      <c r="AD7" s="58">
        <f t="shared" si="4"/>
        <v>3860</v>
      </c>
    </row>
    <row r="8" spans="1:30" ht="11.25">
      <c r="A8" s="73">
        <v>4</v>
      </c>
      <c r="B8" s="85" t="s">
        <v>15</v>
      </c>
      <c r="C8" s="73">
        <v>40</v>
      </c>
      <c r="D8" s="75">
        <v>400</v>
      </c>
      <c r="E8" s="73">
        <v>1</v>
      </c>
      <c r="F8" s="75">
        <v>1000</v>
      </c>
      <c r="G8" s="79">
        <f t="shared" si="0"/>
        <v>1400</v>
      </c>
      <c r="H8" s="73">
        <v>51</v>
      </c>
      <c r="I8" s="75">
        <v>510</v>
      </c>
      <c r="J8" s="73">
        <v>6</v>
      </c>
      <c r="K8" s="75">
        <v>350</v>
      </c>
      <c r="L8" s="79">
        <f t="shared" si="1"/>
        <v>860</v>
      </c>
      <c r="M8" s="75">
        <v>50</v>
      </c>
      <c r="N8" s="75">
        <f>+M8*10</f>
        <v>500</v>
      </c>
      <c r="O8" s="73">
        <v>1</v>
      </c>
      <c r="P8" s="75">
        <v>1000</v>
      </c>
      <c r="Q8" s="79">
        <f>SUM(N8+P8)</f>
        <v>1500</v>
      </c>
      <c r="R8" s="81"/>
      <c r="S8" s="81"/>
      <c r="T8" s="81"/>
      <c r="U8" s="81"/>
      <c r="V8" s="77">
        <v>0</v>
      </c>
      <c r="W8" s="81">
        <v>6</v>
      </c>
      <c r="X8" s="81">
        <v>60</v>
      </c>
      <c r="Y8" s="81">
        <v>8</v>
      </c>
      <c r="Z8" s="81">
        <v>250</v>
      </c>
      <c r="AA8" s="77">
        <f t="shared" si="2"/>
        <v>310</v>
      </c>
      <c r="AB8" s="86">
        <f t="shared" si="3"/>
        <v>4070</v>
      </c>
      <c r="AC8" s="73">
        <v>310</v>
      </c>
      <c r="AD8" s="87">
        <f t="shared" si="4"/>
        <v>3760</v>
      </c>
    </row>
    <row r="9" spans="1:30" ht="11.25">
      <c r="A9" s="5">
        <v>5</v>
      </c>
      <c r="B9" s="44" t="s">
        <v>42</v>
      </c>
      <c r="C9" s="5">
        <v>50</v>
      </c>
      <c r="D9" s="7">
        <v>500</v>
      </c>
      <c r="E9" s="5">
        <v>2</v>
      </c>
      <c r="F9" s="7">
        <v>800</v>
      </c>
      <c r="G9" s="9">
        <f t="shared" si="0"/>
        <v>1300</v>
      </c>
      <c r="H9" s="5">
        <v>50</v>
      </c>
      <c r="I9" s="7">
        <v>500</v>
      </c>
      <c r="J9" s="5">
        <v>3</v>
      </c>
      <c r="K9" s="7">
        <v>600</v>
      </c>
      <c r="L9" s="9">
        <f t="shared" si="1"/>
        <v>1100</v>
      </c>
      <c r="M9" s="11"/>
      <c r="N9" s="11"/>
      <c r="O9" s="11"/>
      <c r="P9" s="11"/>
      <c r="Q9" s="12">
        <v>0</v>
      </c>
      <c r="R9" s="7">
        <v>36</v>
      </c>
      <c r="S9" s="7">
        <f aca="true" t="shared" si="5" ref="S9:S15">+R9*10</f>
        <v>360</v>
      </c>
      <c r="T9" s="5">
        <v>8</v>
      </c>
      <c r="U9" s="7">
        <v>250</v>
      </c>
      <c r="V9" s="9">
        <f aca="true" t="shared" si="6" ref="V9:V15">SUM(S9+U9)</f>
        <v>610</v>
      </c>
      <c r="W9" s="13"/>
      <c r="X9" s="13"/>
      <c r="Y9" s="13"/>
      <c r="Z9" s="13"/>
      <c r="AA9" s="9">
        <f t="shared" si="2"/>
        <v>0</v>
      </c>
      <c r="AB9" s="49">
        <f t="shared" si="3"/>
        <v>3010</v>
      </c>
      <c r="AC9" s="5">
        <v>0</v>
      </c>
      <c r="AD9" s="57">
        <f t="shared" si="4"/>
        <v>3010</v>
      </c>
    </row>
    <row r="10" spans="1:30" ht="11.25">
      <c r="A10" s="5">
        <v>6</v>
      </c>
      <c r="B10" s="44" t="s">
        <v>21</v>
      </c>
      <c r="C10" s="5">
        <v>48</v>
      </c>
      <c r="D10" s="7">
        <v>480</v>
      </c>
      <c r="E10" s="5">
        <v>3</v>
      </c>
      <c r="F10" s="7">
        <v>600</v>
      </c>
      <c r="G10" s="9">
        <f t="shared" si="0"/>
        <v>1080</v>
      </c>
      <c r="H10" s="5">
        <v>47</v>
      </c>
      <c r="I10" s="7">
        <v>470</v>
      </c>
      <c r="J10" s="5">
        <v>8</v>
      </c>
      <c r="K10" s="7">
        <v>250</v>
      </c>
      <c r="L10" s="9">
        <f t="shared" si="1"/>
        <v>720</v>
      </c>
      <c r="M10" s="7">
        <v>47</v>
      </c>
      <c r="N10" s="7">
        <f aca="true" t="shared" si="7" ref="N10:N16">+M10*10</f>
        <v>470</v>
      </c>
      <c r="O10" s="5">
        <v>12</v>
      </c>
      <c r="P10" s="7">
        <v>50</v>
      </c>
      <c r="Q10" s="12">
        <f aca="true" t="shared" si="8" ref="Q10:Q16">SUM(N10+P10)</f>
        <v>520</v>
      </c>
      <c r="R10" s="7">
        <v>33</v>
      </c>
      <c r="S10" s="7">
        <f t="shared" si="5"/>
        <v>330</v>
      </c>
      <c r="T10" s="5">
        <v>9</v>
      </c>
      <c r="U10" s="7">
        <v>200</v>
      </c>
      <c r="V10" s="12">
        <f t="shared" si="6"/>
        <v>530</v>
      </c>
      <c r="W10" s="13">
        <v>46</v>
      </c>
      <c r="X10" s="13">
        <v>460</v>
      </c>
      <c r="Y10" s="13">
        <v>4</v>
      </c>
      <c r="Z10" s="13">
        <v>450</v>
      </c>
      <c r="AA10" s="9">
        <f t="shared" si="2"/>
        <v>910</v>
      </c>
      <c r="AB10" s="49">
        <f t="shared" si="3"/>
        <v>3760</v>
      </c>
      <c r="AC10" s="5">
        <f>520+530</f>
        <v>1050</v>
      </c>
      <c r="AD10" s="57">
        <f t="shared" si="4"/>
        <v>2710</v>
      </c>
    </row>
    <row r="11" spans="1:30" ht="11.25">
      <c r="A11" s="5">
        <v>7</v>
      </c>
      <c r="B11" s="44" t="s">
        <v>16</v>
      </c>
      <c r="C11" s="5">
        <v>49</v>
      </c>
      <c r="D11" s="7">
        <v>490</v>
      </c>
      <c r="E11" s="5">
        <v>5</v>
      </c>
      <c r="F11" s="7">
        <v>400</v>
      </c>
      <c r="G11" s="9">
        <f t="shared" si="0"/>
        <v>890</v>
      </c>
      <c r="H11" s="5">
        <v>45</v>
      </c>
      <c r="I11" s="7">
        <v>450</v>
      </c>
      <c r="J11" s="5">
        <v>5</v>
      </c>
      <c r="K11" s="7">
        <v>400</v>
      </c>
      <c r="L11" s="9">
        <f t="shared" si="1"/>
        <v>850</v>
      </c>
      <c r="M11" s="7">
        <v>46</v>
      </c>
      <c r="N11" s="7">
        <f t="shared" si="7"/>
        <v>460</v>
      </c>
      <c r="O11" s="5">
        <v>6</v>
      </c>
      <c r="P11" s="7">
        <v>350</v>
      </c>
      <c r="Q11" s="9">
        <f t="shared" si="8"/>
        <v>810</v>
      </c>
      <c r="R11" s="7">
        <v>46</v>
      </c>
      <c r="S11" s="7">
        <f t="shared" si="5"/>
        <v>460</v>
      </c>
      <c r="T11" s="5">
        <v>7</v>
      </c>
      <c r="U11" s="7">
        <v>300</v>
      </c>
      <c r="V11" s="12">
        <f t="shared" si="6"/>
        <v>760</v>
      </c>
      <c r="W11" s="13"/>
      <c r="X11" s="13"/>
      <c r="Y11" s="13"/>
      <c r="Z11" s="13"/>
      <c r="AA11" s="9">
        <f t="shared" si="2"/>
        <v>0</v>
      </c>
      <c r="AB11" s="49">
        <f t="shared" si="3"/>
        <v>3310</v>
      </c>
      <c r="AC11" s="5">
        <v>760</v>
      </c>
      <c r="AD11" s="57">
        <f t="shared" si="4"/>
        <v>2550</v>
      </c>
    </row>
    <row r="12" spans="1:30" ht="11.25">
      <c r="A12" s="5">
        <v>8</v>
      </c>
      <c r="B12" s="44" t="s">
        <v>17</v>
      </c>
      <c r="C12" s="5">
        <v>36</v>
      </c>
      <c r="D12" s="7">
        <v>360</v>
      </c>
      <c r="E12" s="5">
        <v>7</v>
      </c>
      <c r="F12" s="7">
        <v>300</v>
      </c>
      <c r="G12" s="9">
        <f t="shared" si="0"/>
        <v>660</v>
      </c>
      <c r="H12" s="5">
        <v>33</v>
      </c>
      <c r="I12" s="7">
        <v>330</v>
      </c>
      <c r="J12" s="5">
        <v>9</v>
      </c>
      <c r="K12" s="7">
        <v>200</v>
      </c>
      <c r="L12" s="12">
        <f t="shared" si="1"/>
        <v>530</v>
      </c>
      <c r="M12" s="45">
        <v>43</v>
      </c>
      <c r="N12" s="7">
        <f t="shared" si="7"/>
        <v>430</v>
      </c>
      <c r="O12" s="5">
        <v>4</v>
      </c>
      <c r="P12" s="7">
        <v>450</v>
      </c>
      <c r="Q12" s="9">
        <f t="shared" si="8"/>
        <v>880</v>
      </c>
      <c r="R12" s="7">
        <v>48</v>
      </c>
      <c r="S12" s="7">
        <f t="shared" si="5"/>
        <v>480</v>
      </c>
      <c r="T12" s="5">
        <v>4</v>
      </c>
      <c r="U12" s="7">
        <v>450</v>
      </c>
      <c r="V12" s="9">
        <f t="shared" si="6"/>
        <v>930</v>
      </c>
      <c r="W12" s="13"/>
      <c r="X12" s="13"/>
      <c r="Y12" s="13"/>
      <c r="Z12" s="13"/>
      <c r="AA12" s="9">
        <f t="shared" si="2"/>
        <v>0</v>
      </c>
      <c r="AB12" s="49">
        <f t="shared" si="3"/>
        <v>3000</v>
      </c>
      <c r="AC12" s="5">
        <v>530</v>
      </c>
      <c r="AD12" s="57">
        <f t="shared" si="4"/>
        <v>2470</v>
      </c>
    </row>
    <row r="13" spans="1:30" ht="11.25">
      <c r="A13" s="5">
        <v>9</v>
      </c>
      <c r="B13" s="44" t="s">
        <v>20</v>
      </c>
      <c r="C13" s="5">
        <v>30</v>
      </c>
      <c r="D13" s="7">
        <v>300</v>
      </c>
      <c r="E13" s="5">
        <v>9</v>
      </c>
      <c r="F13" s="7">
        <v>200</v>
      </c>
      <c r="G13" s="12">
        <f t="shared" si="0"/>
        <v>500</v>
      </c>
      <c r="H13" s="5">
        <v>47</v>
      </c>
      <c r="I13" s="7">
        <v>470</v>
      </c>
      <c r="J13" s="5">
        <v>4</v>
      </c>
      <c r="K13" s="7">
        <v>450</v>
      </c>
      <c r="L13" s="9">
        <f t="shared" si="1"/>
        <v>920</v>
      </c>
      <c r="M13" s="7">
        <v>23</v>
      </c>
      <c r="N13" s="7">
        <f t="shared" si="7"/>
        <v>230</v>
      </c>
      <c r="O13" s="5">
        <v>8</v>
      </c>
      <c r="P13" s="7">
        <v>250</v>
      </c>
      <c r="Q13" s="12">
        <f t="shared" si="8"/>
        <v>480</v>
      </c>
      <c r="R13" s="7">
        <v>46</v>
      </c>
      <c r="S13" s="7">
        <f t="shared" si="5"/>
        <v>460</v>
      </c>
      <c r="T13" s="5">
        <v>6</v>
      </c>
      <c r="U13" s="7">
        <v>350</v>
      </c>
      <c r="V13" s="9">
        <f t="shared" si="6"/>
        <v>810</v>
      </c>
      <c r="W13" s="13">
        <v>42</v>
      </c>
      <c r="X13" s="13">
        <v>420</v>
      </c>
      <c r="Y13" s="13">
        <v>7</v>
      </c>
      <c r="Z13" s="13">
        <v>300</v>
      </c>
      <c r="AA13" s="9">
        <f t="shared" si="2"/>
        <v>720</v>
      </c>
      <c r="AB13" s="49">
        <f t="shared" si="3"/>
        <v>3430</v>
      </c>
      <c r="AC13" s="5">
        <f>480+500</f>
        <v>980</v>
      </c>
      <c r="AD13" s="57">
        <f t="shared" si="4"/>
        <v>2450</v>
      </c>
    </row>
    <row r="14" spans="1:30" ht="11.25">
      <c r="A14" s="5">
        <v>10</v>
      </c>
      <c r="B14" s="44" t="s">
        <v>6</v>
      </c>
      <c r="C14" s="5">
        <v>36</v>
      </c>
      <c r="D14" s="7">
        <v>360</v>
      </c>
      <c r="E14" s="5">
        <v>8</v>
      </c>
      <c r="F14" s="7">
        <v>250</v>
      </c>
      <c r="G14" s="9">
        <f t="shared" si="0"/>
        <v>610</v>
      </c>
      <c r="H14" s="5"/>
      <c r="I14" s="7"/>
      <c r="J14" s="5"/>
      <c r="K14" s="7"/>
      <c r="L14" s="12">
        <f t="shared" si="1"/>
        <v>0</v>
      </c>
      <c r="M14" s="7">
        <v>35</v>
      </c>
      <c r="N14" s="7">
        <f t="shared" si="7"/>
        <v>350</v>
      </c>
      <c r="O14" s="5">
        <v>11</v>
      </c>
      <c r="P14" s="7">
        <v>100</v>
      </c>
      <c r="Q14" s="9">
        <f t="shared" si="8"/>
        <v>450</v>
      </c>
      <c r="R14" s="7">
        <v>48</v>
      </c>
      <c r="S14" s="7">
        <f t="shared" si="5"/>
        <v>480</v>
      </c>
      <c r="T14" s="5">
        <v>3</v>
      </c>
      <c r="U14" s="7">
        <v>600</v>
      </c>
      <c r="V14" s="9">
        <f t="shared" si="6"/>
        <v>1080</v>
      </c>
      <c r="W14" s="13"/>
      <c r="X14" s="13"/>
      <c r="Y14" s="13"/>
      <c r="Z14" s="13"/>
      <c r="AA14" s="9">
        <f t="shared" si="2"/>
        <v>0</v>
      </c>
      <c r="AB14" s="49">
        <f t="shared" si="3"/>
        <v>2140</v>
      </c>
      <c r="AC14" s="5">
        <v>0</v>
      </c>
      <c r="AD14" s="57">
        <f t="shared" si="4"/>
        <v>2140</v>
      </c>
    </row>
    <row r="15" spans="1:30" ht="11.25">
      <c r="A15" s="5">
        <v>11</v>
      </c>
      <c r="B15" s="44" t="s">
        <v>48</v>
      </c>
      <c r="C15" s="5"/>
      <c r="D15" s="5"/>
      <c r="E15" s="7"/>
      <c r="F15" s="5"/>
      <c r="G15" s="37">
        <v>0</v>
      </c>
      <c r="H15" s="5">
        <v>39</v>
      </c>
      <c r="I15" s="7">
        <v>390</v>
      </c>
      <c r="J15" s="5">
        <v>10</v>
      </c>
      <c r="K15" s="7">
        <v>150</v>
      </c>
      <c r="L15" s="9">
        <f t="shared" si="1"/>
        <v>540</v>
      </c>
      <c r="M15" s="45">
        <v>36</v>
      </c>
      <c r="N15" s="7">
        <f t="shared" si="7"/>
        <v>360</v>
      </c>
      <c r="O15" s="5">
        <v>9</v>
      </c>
      <c r="P15" s="7">
        <v>200</v>
      </c>
      <c r="Q15" s="9">
        <f t="shared" si="8"/>
        <v>560</v>
      </c>
      <c r="R15" s="7">
        <v>25</v>
      </c>
      <c r="S15" s="7">
        <f t="shared" si="5"/>
        <v>250</v>
      </c>
      <c r="T15" s="5">
        <v>10</v>
      </c>
      <c r="U15" s="7">
        <v>150</v>
      </c>
      <c r="V15" s="9">
        <f t="shared" si="6"/>
        <v>400</v>
      </c>
      <c r="W15" s="13"/>
      <c r="X15" s="13"/>
      <c r="Y15" s="13"/>
      <c r="Z15" s="13"/>
      <c r="AA15" s="9">
        <f t="shared" si="2"/>
        <v>0</v>
      </c>
      <c r="AB15" s="49">
        <f t="shared" si="3"/>
        <v>1500</v>
      </c>
      <c r="AC15" s="5">
        <v>0</v>
      </c>
      <c r="AD15" s="57">
        <f t="shared" si="4"/>
        <v>1500</v>
      </c>
    </row>
    <row r="16" spans="1:30" ht="11.25">
      <c r="A16" s="16">
        <v>12</v>
      </c>
      <c r="B16" s="44" t="s">
        <v>55</v>
      </c>
      <c r="C16" s="5"/>
      <c r="D16" s="5"/>
      <c r="E16" s="7"/>
      <c r="F16" s="5"/>
      <c r="G16" s="37">
        <v>0</v>
      </c>
      <c r="H16" s="5"/>
      <c r="I16" s="23"/>
      <c r="J16" s="23"/>
      <c r="K16" s="23"/>
      <c r="L16" s="24"/>
      <c r="M16" s="7">
        <v>46</v>
      </c>
      <c r="N16" s="7">
        <f t="shared" si="7"/>
        <v>460</v>
      </c>
      <c r="O16" s="5">
        <v>10</v>
      </c>
      <c r="P16" s="7">
        <v>150</v>
      </c>
      <c r="Q16" s="9">
        <f t="shared" si="8"/>
        <v>610</v>
      </c>
      <c r="R16" s="13"/>
      <c r="S16" s="13"/>
      <c r="T16" s="13"/>
      <c r="U16" s="13"/>
      <c r="V16" s="9">
        <v>0</v>
      </c>
      <c r="W16" s="13">
        <v>45</v>
      </c>
      <c r="X16" s="13">
        <v>450</v>
      </c>
      <c r="Y16" s="13">
        <v>5</v>
      </c>
      <c r="Z16" s="13">
        <v>400</v>
      </c>
      <c r="AA16" s="9">
        <f t="shared" si="2"/>
        <v>850</v>
      </c>
      <c r="AB16" s="49">
        <f t="shared" si="3"/>
        <v>1460</v>
      </c>
      <c r="AC16" s="5">
        <v>0</v>
      </c>
      <c r="AD16" s="57">
        <f t="shared" si="4"/>
        <v>1460</v>
      </c>
    </row>
    <row r="17" spans="1:30" ht="11.25">
      <c r="A17" s="5">
        <v>13</v>
      </c>
      <c r="B17" s="44" t="s">
        <v>8</v>
      </c>
      <c r="C17" s="5"/>
      <c r="D17" s="5"/>
      <c r="E17" s="7"/>
      <c r="F17" s="5"/>
      <c r="G17" s="7"/>
      <c r="H17" s="1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0">
        <v>45</v>
      </c>
      <c r="X17" s="20">
        <v>450</v>
      </c>
      <c r="Y17" s="20">
        <v>6</v>
      </c>
      <c r="Z17" s="20">
        <v>350</v>
      </c>
      <c r="AA17" s="9">
        <f t="shared" si="2"/>
        <v>800</v>
      </c>
      <c r="AB17" s="49">
        <f t="shared" si="3"/>
        <v>800</v>
      </c>
      <c r="AC17" s="16">
        <v>0</v>
      </c>
      <c r="AD17" s="57">
        <f t="shared" si="4"/>
        <v>800</v>
      </c>
    </row>
    <row r="18" spans="1:30" ht="11.25">
      <c r="A18" s="41">
        <v>14</v>
      </c>
      <c r="B18" s="60" t="s">
        <v>18</v>
      </c>
      <c r="C18" s="41">
        <v>28</v>
      </c>
      <c r="D18" s="61">
        <v>280</v>
      </c>
      <c r="E18" s="41">
        <v>10</v>
      </c>
      <c r="F18" s="61">
        <v>150</v>
      </c>
      <c r="G18" s="62">
        <f>+D18+F18</f>
        <v>430</v>
      </c>
      <c r="H18" s="41">
        <v>11</v>
      </c>
      <c r="I18" s="61">
        <v>110</v>
      </c>
      <c r="J18" s="41">
        <v>11</v>
      </c>
      <c r="K18" s="61">
        <v>100</v>
      </c>
      <c r="L18" s="62">
        <f>+I18+K18</f>
        <v>210</v>
      </c>
      <c r="M18" s="70"/>
      <c r="N18" s="70"/>
      <c r="O18" s="70"/>
      <c r="P18" s="70"/>
      <c r="Q18" s="62">
        <v>0</v>
      </c>
      <c r="R18" s="63"/>
      <c r="S18" s="63"/>
      <c r="T18" s="63"/>
      <c r="U18" s="63"/>
      <c r="V18" s="62">
        <v>0</v>
      </c>
      <c r="W18" s="63"/>
      <c r="X18" s="63"/>
      <c r="Y18" s="63"/>
      <c r="Z18" s="63"/>
      <c r="AA18" s="62">
        <f t="shared" si="2"/>
        <v>0</v>
      </c>
      <c r="AB18" s="64">
        <f t="shared" si="3"/>
        <v>640</v>
      </c>
      <c r="AC18" s="41">
        <v>0</v>
      </c>
      <c r="AD18" s="58">
        <f t="shared" si="4"/>
        <v>640</v>
      </c>
    </row>
    <row r="19" spans="1:30" ht="11.25">
      <c r="A19" s="5">
        <v>12</v>
      </c>
      <c r="B19" s="44" t="s">
        <v>54</v>
      </c>
      <c r="C19" s="5"/>
      <c r="D19" s="5"/>
      <c r="E19" s="7"/>
      <c r="F19" s="5"/>
      <c r="G19" s="7"/>
      <c r="H19" s="5"/>
      <c r="I19" s="23"/>
      <c r="J19" s="23"/>
      <c r="K19" s="23"/>
      <c r="L19" s="24"/>
      <c r="M19" s="7">
        <v>32</v>
      </c>
      <c r="N19" s="7">
        <f>+M19*10</f>
        <v>320</v>
      </c>
      <c r="O19" s="5">
        <v>7</v>
      </c>
      <c r="P19" s="7">
        <v>300</v>
      </c>
      <c r="Q19" s="9">
        <f>SUM(N19+P19)</f>
        <v>620</v>
      </c>
      <c r="R19" s="13"/>
      <c r="S19" s="13"/>
      <c r="T19" s="13"/>
      <c r="U19" s="13"/>
      <c r="V19" s="9">
        <v>0</v>
      </c>
      <c r="W19" s="13"/>
      <c r="X19" s="13"/>
      <c r="Y19" s="13"/>
      <c r="Z19" s="13"/>
      <c r="AA19" s="9">
        <f t="shared" si="2"/>
        <v>0</v>
      </c>
      <c r="AB19" s="49">
        <f t="shared" si="3"/>
        <v>620</v>
      </c>
      <c r="AC19" s="5">
        <v>0</v>
      </c>
      <c r="AD19" s="57">
        <f t="shared" si="4"/>
        <v>620</v>
      </c>
    </row>
    <row r="20" spans="1:30" ht="11.25">
      <c r="A20" s="27"/>
      <c r="B20" s="47"/>
      <c r="C20" s="27"/>
      <c r="D20" s="27"/>
      <c r="E20" s="27"/>
      <c r="F20" s="27"/>
      <c r="G20" s="28"/>
      <c r="H20" s="29"/>
      <c r="AC20" s="30"/>
      <c r="AD20" s="46"/>
    </row>
    <row r="21" spans="1:30" ht="11.25">
      <c r="A21" s="27"/>
      <c r="B21" s="47"/>
      <c r="C21" s="27"/>
      <c r="D21" s="27"/>
      <c r="E21" s="28"/>
      <c r="F21" s="27"/>
      <c r="G21" s="28"/>
      <c r="H21" s="30"/>
      <c r="AC21" s="30"/>
      <c r="AD21" s="46"/>
    </row>
    <row r="22" spans="1:30" ht="11.25">
      <c r="A22" s="27"/>
      <c r="B22" s="47"/>
      <c r="C22" s="27"/>
      <c r="D22" s="27"/>
      <c r="E22" s="27"/>
      <c r="F22" s="27"/>
      <c r="G22" s="28"/>
      <c r="H22" s="29"/>
      <c r="AC22" s="30"/>
      <c r="AD22" s="46"/>
    </row>
    <row r="23" spans="1:30" ht="11.25">
      <c r="A23" s="27"/>
      <c r="B23" s="47"/>
      <c r="C23" s="27"/>
      <c r="D23" s="27"/>
      <c r="E23" s="28"/>
      <c r="F23" s="27"/>
      <c r="G23" s="28"/>
      <c r="H23" s="30"/>
      <c r="AC23" s="30"/>
      <c r="AD23" s="46"/>
    </row>
    <row r="24" spans="1:30" ht="11.25">
      <c r="A24" s="27"/>
      <c r="B24" s="30"/>
      <c r="C24" s="93"/>
      <c r="D24" s="94"/>
      <c r="E24" s="30"/>
      <c r="F24" s="95"/>
      <c r="G24" s="28"/>
      <c r="H24" s="29"/>
      <c r="AC24" s="30"/>
      <c r="AD24" s="46"/>
    </row>
    <row r="25" spans="1:30" ht="11.25">
      <c r="A25" s="27"/>
      <c r="B25" s="30"/>
      <c r="C25" s="93"/>
      <c r="D25" s="30"/>
      <c r="E25" s="30"/>
      <c r="F25" s="95"/>
      <c r="G25" s="28"/>
      <c r="H25" s="30"/>
      <c r="AC25" s="30"/>
      <c r="AD25" s="46"/>
    </row>
    <row r="26" spans="1:30" ht="11.25">
      <c r="A26" s="27"/>
      <c r="B26" s="30"/>
      <c r="C26" s="93"/>
      <c r="D26" s="94"/>
      <c r="E26" s="30"/>
      <c r="F26" s="95"/>
      <c r="G26" s="28"/>
      <c r="H26" s="29"/>
      <c r="AC26" s="30"/>
      <c r="AD26" s="46"/>
    </row>
    <row r="27" spans="1:30" ht="11.25">
      <c r="A27" s="27"/>
      <c r="B27" s="47"/>
      <c r="C27" s="27"/>
      <c r="D27" s="27"/>
      <c r="E27" s="27"/>
      <c r="F27" s="28"/>
      <c r="G27" s="28"/>
      <c r="H27" s="30"/>
      <c r="AC27" s="30"/>
      <c r="AD27" s="46"/>
    </row>
    <row r="28" spans="1:8" ht="11.25">
      <c r="A28" s="27"/>
      <c r="B28" s="47"/>
      <c r="C28" s="27"/>
      <c r="D28" s="27"/>
      <c r="E28" s="27"/>
      <c r="F28" s="27"/>
      <c r="G28" s="28"/>
      <c r="H28" s="29"/>
    </row>
    <row r="29" spans="1:8" ht="11.25">
      <c r="A29" s="27"/>
      <c r="B29" s="47"/>
      <c r="C29" s="27"/>
      <c r="D29" s="27"/>
      <c r="E29" s="28"/>
      <c r="F29" s="27"/>
      <c r="G29" s="28"/>
      <c r="H29" s="30"/>
    </row>
    <row r="30" spans="1:7" ht="11.25">
      <c r="A30" s="27"/>
      <c r="B30" s="47"/>
      <c r="C30" s="27"/>
      <c r="D30" s="27"/>
      <c r="E30" s="27"/>
      <c r="F30" s="27"/>
      <c r="G30" s="28"/>
    </row>
    <row r="31" spans="1:7" ht="11.25">
      <c r="A31" s="27"/>
      <c r="B31" s="47"/>
      <c r="C31" s="27"/>
      <c r="D31" s="27"/>
      <c r="E31" s="28"/>
      <c r="F31" s="27"/>
      <c r="G31" s="28"/>
    </row>
    <row r="32" spans="1:7" ht="11.25">
      <c r="A32" s="27"/>
      <c r="B32" s="47"/>
      <c r="C32" s="27"/>
      <c r="D32" s="27"/>
      <c r="E32" s="28"/>
      <c r="F32" s="27"/>
      <c r="G32" s="28"/>
    </row>
    <row r="33" spans="1:7" ht="11.25">
      <c r="A33" s="27"/>
      <c r="B33" s="47"/>
      <c r="C33" s="27"/>
      <c r="D33" s="27"/>
      <c r="E33" s="27"/>
      <c r="F33" s="28"/>
      <c r="G33" s="28"/>
    </row>
    <row r="34" spans="1:7" ht="11.25">
      <c r="A34" s="27"/>
      <c r="B34" s="47"/>
      <c r="C34" s="27"/>
      <c r="D34" s="27"/>
      <c r="E34" s="28"/>
      <c r="F34" s="27"/>
      <c r="G34" s="28"/>
    </row>
    <row r="35" spans="1:7" ht="11.25">
      <c r="A35" s="27"/>
      <c r="B35" s="47"/>
      <c r="C35" s="27"/>
      <c r="D35" s="27"/>
      <c r="E35" s="27"/>
      <c r="F35" s="27"/>
      <c r="G35" s="28"/>
    </row>
    <row r="36" spans="1:7" ht="11.25">
      <c r="A36" s="27"/>
      <c r="B36" s="47"/>
      <c r="C36" s="27"/>
      <c r="D36" s="27"/>
      <c r="E36" s="28"/>
      <c r="F36" s="27"/>
      <c r="G36" s="28"/>
    </row>
    <row r="37" spans="1:7" ht="11.25">
      <c r="A37" s="27"/>
      <c r="B37" s="47"/>
      <c r="C37" s="27"/>
      <c r="D37" s="27"/>
      <c r="E37" s="27"/>
      <c r="F37" s="27"/>
      <c r="G37" s="28"/>
    </row>
    <row r="38" spans="1:7" ht="11.25">
      <c r="A38" s="27"/>
      <c r="B38" s="47"/>
      <c r="C38" s="27"/>
      <c r="D38" s="27"/>
      <c r="E38" s="27"/>
      <c r="F38" s="27"/>
      <c r="G38" s="28"/>
    </row>
  </sheetData>
  <mergeCells count="26">
    <mergeCell ref="AC2:AC4"/>
    <mergeCell ref="AD2:AD4"/>
    <mergeCell ref="R2:V2"/>
    <mergeCell ref="R3:S3"/>
    <mergeCell ref="T3:U3"/>
    <mergeCell ref="V3:V4"/>
    <mergeCell ref="W2:AA2"/>
    <mergeCell ref="W3:X3"/>
    <mergeCell ref="Y3:Z3"/>
    <mergeCell ref="AA3:AA4"/>
    <mergeCell ref="A2:B2"/>
    <mergeCell ref="B3:B4"/>
    <mergeCell ref="C3:D3"/>
    <mergeCell ref="A3:A4"/>
    <mergeCell ref="C2:G2"/>
    <mergeCell ref="G3:G4"/>
    <mergeCell ref="H2:L2"/>
    <mergeCell ref="AB2:AB4"/>
    <mergeCell ref="E3:F3"/>
    <mergeCell ref="H3:I3"/>
    <mergeCell ref="J3:K3"/>
    <mergeCell ref="M2:Q2"/>
    <mergeCell ref="M3:N3"/>
    <mergeCell ref="O3:P3"/>
    <mergeCell ref="L3:L4"/>
    <mergeCell ref="Q3:Q4"/>
  </mergeCells>
  <printOptions/>
  <pageMargins left="0.17" right="0.19" top="1" bottom="1" header="0.5" footer="0.5"/>
  <pageSetup horizontalDpi="600" verticalDpi="600" orientation="landscape" paperSize="9" r:id="rId1"/>
  <headerFooter alignWithMargins="0">
    <oddHeader>&amp;CPONTVERSENY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4"/>
  <sheetViews>
    <sheetView workbookViewId="0" topLeftCell="A1">
      <selection activeCell="AE18" sqref="AE18"/>
    </sheetView>
  </sheetViews>
  <sheetFormatPr defaultColWidth="9.140625" defaultRowHeight="12.75"/>
  <cols>
    <col min="1" max="1" width="4.28125" style="1" customWidth="1"/>
    <col min="2" max="2" width="11.421875" style="1" customWidth="1"/>
    <col min="3" max="3" width="3.7109375" style="23" customWidth="1"/>
    <col min="4" max="4" width="4.7109375" style="23" customWidth="1"/>
    <col min="5" max="5" width="3.7109375" style="23" customWidth="1"/>
    <col min="6" max="7" width="4.7109375" style="23" customWidth="1"/>
    <col min="8" max="8" width="3.7109375" style="23" customWidth="1"/>
    <col min="9" max="9" width="4.7109375" style="1" customWidth="1"/>
    <col min="10" max="10" width="3.7109375" style="1" customWidth="1"/>
    <col min="11" max="12" width="4.7109375" style="1" customWidth="1"/>
    <col min="13" max="13" width="3.7109375" style="1" customWidth="1"/>
    <col min="14" max="14" width="4.7109375" style="1" customWidth="1"/>
    <col min="15" max="15" width="3.7109375" style="1" customWidth="1"/>
    <col min="16" max="17" width="4.7109375" style="1" customWidth="1"/>
    <col min="18" max="18" width="3.7109375" style="1" customWidth="1"/>
    <col min="19" max="19" width="4.7109375" style="1" customWidth="1"/>
    <col min="20" max="20" width="3.7109375" style="1" customWidth="1"/>
    <col min="21" max="22" width="4.7109375" style="1" customWidth="1"/>
    <col min="23" max="23" width="3.7109375" style="1" customWidth="1"/>
    <col min="24" max="24" width="4.7109375" style="1" customWidth="1"/>
    <col min="25" max="25" width="3.7109375" style="1" customWidth="1"/>
    <col min="26" max="27" width="4.7109375" style="1" customWidth="1"/>
    <col min="28" max="28" width="6.00390625" style="1" customWidth="1"/>
    <col min="29" max="29" width="7.57421875" style="3" customWidth="1"/>
    <col min="30" max="30" width="7.7109375" style="3" customWidth="1"/>
    <col min="31" max="31" width="9.140625" style="3" customWidth="1"/>
    <col min="32" max="16384" width="9.140625" style="1" customWidth="1"/>
  </cols>
  <sheetData>
    <row r="1" spans="3:8" ht="11.25">
      <c r="C1" s="2"/>
      <c r="D1" s="2"/>
      <c r="E1" s="2"/>
      <c r="F1" s="2"/>
      <c r="G1" s="2"/>
      <c r="H1" s="2"/>
    </row>
    <row r="2" spans="1:30" ht="18" customHeight="1">
      <c r="A2" s="113" t="s">
        <v>12</v>
      </c>
      <c r="B2" s="114"/>
      <c r="C2" s="127" t="s">
        <v>43</v>
      </c>
      <c r="D2" s="128"/>
      <c r="E2" s="128"/>
      <c r="F2" s="128"/>
      <c r="G2" s="129"/>
      <c r="H2" s="127" t="s">
        <v>44</v>
      </c>
      <c r="I2" s="128"/>
      <c r="J2" s="128"/>
      <c r="K2" s="128"/>
      <c r="L2" s="129"/>
      <c r="M2" s="127" t="s">
        <v>52</v>
      </c>
      <c r="N2" s="128"/>
      <c r="O2" s="128"/>
      <c r="P2" s="128"/>
      <c r="Q2" s="129"/>
      <c r="R2" s="127" t="s">
        <v>57</v>
      </c>
      <c r="S2" s="128"/>
      <c r="T2" s="128"/>
      <c r="U2" s="128"/>
      <c r="V2" s="129"/>
      <c r="W2" s="127" t="s">
        <v>65</v>
      </c>
      <c r="X2" s="128"/>
      <c r="Y2" s="128"/>
      <c r="Z2" s="128"/>
      <c r="AA2" s="129"/>
      <c r="AB2" s="130" t="s">
        <v>66</v>
      </c>
      <c r="AC2" s="133" t="s">
        <v>62</v>
      </c>
      <c r="AD2" s="134" t="s">
        <v>61</v>
      </c>
    </row>
    <row r="3" spans="1:31" s="32" customFormat="1" ht="15.75" customHeight="1">
      <c r="A3" s="109" t="s">
        <v>41</v>
      </c>
      <c r="B3" s="107" t="s">
        <v>1</v>
      </c>
      <c r="C3" s="101" t="s">
        <v>2</v>
      </c>
      <c r="D3" s="115"/>
      <c r="E3" s="101" t="s">
        <v>3</v>
      </c>
      <c r="F3" s="102"/>
      <c r="G3" s="103" t="s">
        <v>56</v>
      </c>
      <c r="H3" s="101" t="s">
        <v>2</v>
      </c>
      <c r="I3" s="116"/>
      <c r="J3" s="101" t="s">
        <v>3</v>
      </c>
      <c r="K3" s="102"/>
      <c r="L3" s="103" t="s">
        <v>56</v>
      </c>
      <c r="M3" s="101" t="s">
        <v>2</v>
      </c>
      <c r="N3" s="116"/>
      <c r="O3" s="101" t="s">
        <v>3</v>
      </c>
      <c r="P3" s="102"/>
      <c r="Q3" s="103" t="s">
        <v>56</v>
      </c>
      <c r="R3" s="101" t="s">
        <v>2</v>
      </c>
      <c r="S3" s="116"/>
      <c r="T3" s="101" t="s">
        <v>3</v>
      </c>
      <c r="U3" s="102"/>
      <c r="V3" s="103" t="s">
        <v>56</v>
      </c>
      <c r="W3" s="101" t="s">
        <v>2</v>
      </c>
      <c r="X3" s="116"/>
      <c r="Y3" s="101" t="s">
        <v>3</v>
      </c>
      <c r="Z3" s="102"/>
      <c r="AA3" s="103" t="s">
        <v>56</v>
      </c>
      <c r="AB3" s="131"/>
      <c r="AC3" s="133"/>
      <c r="AD3" s="134"/>
      <c r="AE3" s="31"/>
    </row>
    <row r="4" spans="1:31" s="32" customFormat="1" ht="9.75">
      <c r="A4" s="125"/>
      <c r="B4" s="108"/>
      <c r="C4" s="33" t="s">
        <v>39</v>
      </c>
      <c r="D4" s="33" t="s">
        <v>11</v>
      </c>
      <c r="E4" s="33" t="s">
        <v>58</v>
      </c>
      <c r="F4" s="33" t="s">
        <v>11</v>
      </c>
      <c r="G4" s="104"/>
      <c r="H4" s="33" t="s">
        <v>39</v>
      </c>
      <c r="I4" s="33" t="s">
        <v>11</v>
      </c>
      <c r="J4" s="33" t="s">
        <v>58</v>
      </c>
      <c r="K4" s="33" t="s">
        <v>11</v>
      </c>
      <c r="L4" s="104"/>
      <c r="M4" s="33" t="s">
        <v>39</v>
      </c>
      <c r="N4" s="33" t="s">
        <v>11</v>
      </c>
      <c r="O4" s="33" t="s">
        <v>58</v>
      </c>
      <c r="P4" s="33" t="s">
        <v>11</v>
      </c>
      <c r="Q4" s="104"/>
      <c r="R4" s="33" t="s">
        <v>39</v>
      </c>
      <c r="S4" s="33" t="s">
        <v>11</v>
      </c>
      <c r="T4" s="33" t="s">
        <v>58</v>
      </c>
      <c r="U4" s="33" t="s">
        <v>11</v>
      </c>
      <c r="V4" s="104"/>
      <c r="W4" s="33" t="s">
        <v>39</v>
      </c>
      <c r="X4" s="33" t="s">
        <v>11</v>
      </c>
      <c r="Y4" s="33" t="s">
        <v>58</v>
      </c>
      <c r="Z4" s="33" t="s">
        <v>11</v>
      </c>
      <c r="AA4" s="104"/>
      <c r="AB4" s="132"/>
      <c r="AC4" s="133"/>
      <c r="AD4" s="134"/>
      <c r="AE4" s="31"/>
    </row>
    <row r="5" spans="1:30" ht="11.25">
      <c r="A5" s="5">
        <v>1</v>
      </c>
      <c r="B5" s="6" t="s">
        <v>27</v>
      </c>
      <c r="C5" s="5">
        <v>59</v>
      </c>
      <c r="D5" s="7">
        <v>590</v>
      </c>
      <c r="E5" s="5">
        <v>2</v>
      </c>
      <c r="F5" s="7">
        <v>800</v>
      </c>
      <c r="G5" s="8">
        <f aca="true" t="shared" si="0" ref="G5:G25">+D5+F5</f>
        <v>1390</v>
      </c>
      <c r="H5" s="5">
        <v>52</v>
      </c>
      <c r="I5" s="7">
        <f aca="true" t="shared" si="1" ref="I5:I18">+H5*10</f>
        <v>520</v>
      </c>
      <c r="J5" s="5">
        <v>2</v>
      </c>
      <c r="K5" s="7">
        <v>800</v>
      </c>
      <c r="L5" s="9">
        <f aca="true" t="shared" si="2" ref="L5:L25">+I5+K5</f>
        <v>1320</v>
      </c>
      <c r="M5" s="7">
        <v>54</v>
      </c>
      <c r="N5" s="7">
        <f aca="true" t="shared" si="3" ref="N5:N17">+M5*10</f>
        <v>540</v>
      </c>
      <c r="O5" s="5">
        <v>1</v>
      </c>
      <c r="P5" s="10">
        <v>1000</v>
      </c>
      <c r="Q5" s="9">
        <f aca="true" t="shared" si="4" ref="Q5:Q17">SUM(N5+P5)</f>
        <v>1540</v>
      </c>
      <c r="R5" s="7">
        <v>56</v>
      </c>
      <c r="S5" s="11">
        <f aca="true" t="shared" si="5" ref="S5:S11">+R5*10</f>
        <v>560</v>
      </c>
      <c r="T5" s="5">
        <v>4</v>
      </c>
      <c r="U5" s="7">
        <v>450</v>
      </c>
      <c r="V5" s="12">
        <f aca="true" t="shared" si="6" ref="V5:V11">SUM(S5+U5)</f>
        <v>1010</v>
      </c>
      <c r="W5" s="13"/>
      <c r="X5" s="10">
        <f aca="true" t="shared" si="7" ref="X5:X27">+W5*10</f>
        <v>0</v>
      </c>
      <c r="Y5" s="13"/>
      <c r="Z5" s="10"/>
      <c r="AA5" s="9">
        <f aca="true" t="shared" si="8" ref="AA5:AA27">+X5+Z5</f>
        <v>0</v>
      </c>
      <c r="AB5" s="14">
        <f aca="true" t="shared" si="9" ref="AB5:AB28">+G5+L5+Q5+V5+AA5</f>
        <v>5260</v>
      </c>
      <c r="AC5" s="5">
        <v>1010</v>
      </c>
      <c r="AD5" s="96">
        <f aca="true" t="shared" si="10" ref="AD5:AD30">+AB5-AC5</f>
        <v>4250</v>
      </c>
    </row>
    <row r="6" spans="1:30" ht="11.25">
      <c r="A6" s="5">
        <v>2</v>
      </c>
      <c r="B6" s="6" t="s">
        <v>34</v>
      </c>
      <c r="C6" s="16">
        <v>47</v>
      </c>
      <c r="D6" s="7">
        <f>+C6*10</f>
        <v>470</v>
      </c>
      <c r="E6" s="5">
        <v>11</v>
      </c>
      <c r="F6" s="7">
        <v>100</v>
      </c>
      <c r="G6" s="17">
        <f t="shared" si="0"/>
        <v>570</v>
      </c>
      <c r="H6" s="5">
        <v>56</v>
      </c>
      <c r="I6" s="7">
        <f t="shared" si="1"/>
        <v>560</v>
      </c>
      <c r="J6" s="5">
        <v>1</v>
      </c>
      <c r="K6" s="7">
        <v>1000</v>
      </c>
      <c r="L6" s="9">
        <f t="shared" si="2"/>
        <v>1560</v>
      </c>
      <c r="M6" s="10">
        <v>54</v>
      </c>
      <c r="N6" s="7">
        <f t="shared" si="3"/>
        <v>540</v>
      </c>
      <c r="O6" s="5">
        <v>11</v>
      </c>
      <c r="P6" s="10">
        <v>100</v>
      </c>
      <c r="Q6" s="12">
        <f t="shared" si="4"/>
        <v>640</v>
      </c>
      <c r="R6" s="10">
        <v>51</v>
      </c>
      <c r="S6" s="11">
        <f t="shared" si="5"/>
        <v>510</v>
      </c>
      <c r="T6" s="5">
        <v>8</v>
      </c>
      <c r="U6" s="7">
        <v>250</v>
      </c>
      <c r="V6" s="9">
        <f t="shared" si="6"/>
        <v>760</v>
      </c>
      <c r="W6" s="13">
        <v>57</v>
      </c>
      <c r="X6" s="10">
        <f t="shared" si="7"/>
        <v>570</v>
      </c>
      <c r="Y6" s="13">
        <v>1</v>
      </c>
      <c r="Z6" s="65">
        <v>1000</v>
      </c>
      <c r="AA6" s="9">
        <f t="shared" si="8"/>
        <v>1570</v>
      </c>
      <c r="AB6" s="14">
        <f t="shared" si="9"/>
        <v>5100</v>
      </c>
      <c r="AC6" s="5">
        <f>570+640</f>
        <v>1210</v>
      </c>
      <c r="AD6" s="96">
        <f t="shared" si="10"/>
        <v>3890</v>
      </c>
    </row>
    <row r="7" spans="1:30" ht="12" thickBot="1">
      <c r="A7" s="66">
        <v>3</v>
      </c>
      <c r="B7" s="67" t="s">
        <v>32</v>
      </c>
      <c r="C7" s="41">
        <v>58</v>
      </c>
      <c r="D7" s="61">
        <f>+C7*10</f>
        <v>580</v>
      </c>
      <c r="E7" s="41">
        <v>4</v>
      </c>
      <c r="F7" s="61">
        <v>450</v>
      </c>
      <c r="G7" s="68">
        <f t="shared" si="0"/>
        <v>1030</v>
      </c>
      <c r="H7" s="41">
        <v>54</v>
      </c>
      <c r="I7" s="61">
        <f t="shared" si="1"/>
        <v>540</v>
      </c>
      <c r="J7" s="41">
        <v>8</v>
      </c>
      <c r="K7" s="61">
        <v>250</v>
      </c>
      <c r="L7" s="69">
        <f t="shared" si="2"/>
        <v>790</v>
      </c>
      <c r="M7" s="61">
        <v>51</v>
      </c>
      <c r="N7" s="61">
        <f t="shared" si="3"/>
        <v>510</v>
      </c>
      <c r="O7" s="41">
        <v>5</v>
      </c>
      <c r="P7" s="54">
        <v>400</v>
      </c>
      <c r="Q7" s="69">
        <f t="shared" si="4"/>
        <v>910</v>
      </c>
      <c r="R7" s="61">
        <v>55</v>
      </c>
      <c r="S7" s="70">
        <f t="shared" si="5"/>
        <v>550</v>
      </c>
      <c r="T7" s="41">
        <v>1</v>
      </c>
      <c r="U7" s="61">
        <v>1000</v>
      </c>
      <c r="V7" s="62">
        <f t="shared" si="6"/>
        <v>1550</v>
      </c>
      <c r="W7" s="63">
        <v>50</v>
      </c>
      <c r="X7" s="54">
        <f t="shared" si="7"/>
        <v>500</v>
      </c>
      <c r="Y7" s="63">
        <v>2</v>
      </c>
      <c r="Z7" s="71">
        <v>800</v>
      </c>
      <c r="AA7" s="62">
        <f t="shared" si="8"/>
        <v>1300</v>
      </c>
      <c r="AB7" s="72">
        <f t="shared" si="9"/>
        <v>5580</v>
      </c>
      <c r="AC7" s="41">
        <f>790+910</f>
        <v>1700</v>
      </c>
      <c r="AD7" s="97">
        <f t="shared" si="10"/>
        <v>3880</v>
      </c>
    </row>
    <row r="8" spans="1:30" ht="11.25">
      <c r="A8" s="73">
        <v>4</v>
      </c>
      <c r="B8" s="74" t="s">
        <v>33</v>
      </c>
      <c r="C8" s="73">
        <v>54</v>
      </c>
      <c r="D8" s="75">
        <v>540</v>
      </c>
      <c r="E8" s="73">
        <v>1</v>
      </c>
      <c r="F8" s="75">
        <v>1000</v>
      </c>
      <c r="G8" s="76">
        <f t="shared" si="0"/>
        <v>1540</v>
      </c>
      <c r="H8" s="73">
        <v>23</v>
      </c>
      <c r="I8" s="75">
        <f t="shared" si="1"/>
        <v>230</v>
      </c>
      <c r="J8" s="73"/>
      <c r="K8" s="75"/>
      <c r="L8" s="77">
        <f t="shared" si="2"/>
        <v>230</v>
      </c>
      <c r="M8" s="75">
        <v>50</v>
      </c>
      <c r="N8" s="75">
        <f t="shared" si="3"/>
        <v>500</v>
      </c>
      <c r="O8" s="73">
        <v>3</v>
      </c>
      <c r="P8" s="78">
        <v>600</v>
      </c>
      <c r="Q8" s="79">
        <f t="shared" si="4"/>
        <v>1100</v>
      </c>
      <c r="R8" s="75">
        <v>53</v>
      </c>
      <c r="S8" s="80">
        <f t="shared" si="5"/>
        <v>530</v>
      </c>
      <c r="T8" s="73">
        <v>6</v>
      </c>
      <c r="U8" s="75">
        <v>350</v>
      </c>
      <c r="V8" s="77">
        <f t="shared" si="6"/>
        <v>880</v>
      </c>
      <c r="W8" s="81">
        <v>51</v>
      </c>
      <c r="X8" s="78">
        <f t="shared" si="7"/>
        <v>510</v>
      </c>
      <c r="Y8" s="81">
        <v>3</v>
      </c>
      <c r="Z8" s="82">
        <v>600</v>
      </c>
      <c r="AA8" s="79">
        <f t="shared" si="8"/>
        <v>1110</v>
      </c>
      <c r="AB8" s="83">
        <f t="shared" si="9"/>
        <v>4860</v>
      </c>
      <c r="AC8" s="84">
        <f>230+880</f>
        <v>1110</v>
      </c>
      <c r="AD8" s="98">
        <f t="shared" si="10"/>
        <v>3750</v>
      </c>
    </row>
    <row r="9" spans="1:30" ht="11.25">
      <c r="A9" s="5">
        <v>5</v>
      </c>
      <c r="B9" s="6" t="s">
        <v>29</v>
      </c>
      <c r="C9" s="5">
        <v>55</v>
      </c>
      <c r="D9" s="7">
        <f aca="true" t="shared" si="11" ref="D9:D19">+C9*10</f>
        <v>550</v>
      </c>
      <c r="E9" s="5">
        <v>6</v>
      </c>
      <c r="F9" s="7">
        <v>350</v>
      </c>
      <c r="G9" s="8">
        <f t="shared" si="0"/>
        <v>900</v>
      </c>
      <c r="H9" s="5">
        <v>52</v>
      </c>
      <c r="I9" s="7">
        <f t="shared" si="1"/>
        <v>520</v>
      </c>
      <c r="J9" s="5">
        <v>5</v>
      </c>
      <c r="K9" s="7">
        <v>400</v>
      </c>
      <c r="L9" s="9">
        <f t="shared" si="2"/>
        <v>920</v>
      </c>
      <c r="M9" s="10">
        <v>54</v>
      </c>
      <c r="N9" s="7">
        <f t="shared" si="3"/>
        <v>540</v>
      </c>
      <c r="O9" s="5">
        <v>7</v>
      </c>
      <c r="P9" s="10">
        <v>300</v>
      </c>
      <c r="Q9" s="12">
        <f t="shared" si="4"/>
        <v>840</v>
      </c>
      <c r="R9" s="7">
        <v>55</v>
      </c>
      <c r="S9" s="11">
        <f t="shared" si="5"/>
        <v>550</v>
      </c>
      <c r="T9" s="5">
        <v>2</v>
      </c>
      <c r="U9" s="7">
        <v>800</v>
      </c>
      <c r="V9" s="9">
        <f t="shared" si="6"/>
        <v>1350</v>
      </c>
      <c r="W9" s="13">
        <v>53</v>
      </c>
      <c r="X9" s="10">
        <f t="shared" si="7"/>
        <v>530</v>
      </c>
      <c r="Y9" s="13">
        <v>7</v>
      </c>
      <c r="Z9" s="65">
        <v>300</v>
      </c>
      <c r="AA9" s="12">
        <f t="shared" si="8"/>
        <v>830</v>
      </c>
      <c r="AB9" s="14">
        <f t="shared" si="9"/>
        <v>4840</v>
      </c>
      <c r="AC9" s="5">
        <f>840+830</f>
        <v>1670</v>
      </c>
      <c r="AD9" s="96">
        <f t="shared" si="10"/>
        <v>3170</v>
      </c>
    </row>
    <row r="10" spans="1:30" ht="11.25">
      <c r="A10" s="5">
        <v>6</v>
      </c>
      <c r="B10" s="6" t="s">
        <v>14</v>
      </c>
      <c r="C10" s="5">
        <v>56</v>
      </c>
      <c r="D10" s="7">
        <f t="shared" si="11"/>
        <v>560</v>
      </c>
      <c r="E10" s="5">
        <v>5</v>
      </c>
      <c r="F10" s="7">
        <v>400</v>
      </c>
      <c r="G10" s="8">
        <f t="shared" si="0"/>
        <v>960</v>
      </c>
      <c r="H10" s="5">
        <v>54</v>
      </c>
      <c r="I10" s="7">
        <f t="shared" si="1"/>
        <v>540</v>
      </c>
      <c r="J10" s="5">
        <v>9</v>
      </c>
      <c r="K10" s="7">
        <v>200</v>
      </c>
      <c r="L10" s="12">
        <f t="shared" si="2"/>
        <v>740</v>
      </c>
      <c r="M10" s="7">
        <v>54</v>
      </c>
      <c r="N10" s="7">
        <f t="shared" si="3"/>
        <v>540</v>
      </c>
      <c r="O10" s="5">
        <v>6</v>
      </c>
      <c r="P10" s="10">
        <v>350</v>
      </c>
      <c r="Q10" s="9">
        <f t="shared" si="4"/>
        <v>890</v>
      </c>
      <c r="R10" s="7">
        <v>54</v>
      </c>
      <c r="S10" s="11">
        <f t="shared" si="5"/>
        <v>540</v>
      </c>
      <c r="T10" s="5">
        <v>5</v>
      </c>
      <c r="U10" s="7">
        <v>400</v>
      </c>
      <c r="V10" s="9">
        <f t="shared" si="6"/>
        <v>940</v>
      </c>
      <c r="W10" s="13">
        <v>44</v>
      </c>
      <c r="X10" s="10">
        <f t="shared" si="7"/>
        <v>440</v>
      </c>
      <c r="Y10" s="13"/>
      <c r="Z10" s="65"/>
      <c r="AA10" s="12">
        <f t="shared" si="8"/>
        <v>440</v>
      </c>
      <c r="AB10" s="14">
        <f t="shared" si="9"/>
        <v>3970</v>
      </c>
      <c r="AC10" s="5">
        <f>740+440</f>
        <v>1180</v>
      </c>
      <c r="AD10" s="96">
        <f t="shared" si="10"/>
        <v>2790</v>
      </c>
    </row>
    <row r="11" spans="1:30" ht="11.25">
      <c r="A11" s="5">
        <v>7</v>
      </c>
      <c r="B11" s="6" t="s">
        <v>25</v>
      </c>
      <c r="C11" s="16">
        <v>52</v>
      </c>
      <c r="D11" s="7">
        <f t="shared" si="11"/>
        <v>520</v>
      </c>
      <c r="E11" s="5">
        <v>7</v>
      </c>
      <c r="F11" s="7">
        <v>300</v>
      </c>
      <c r="G11" s="17">
        <f t="shared" si="0"/>
        <v>820</v>
      </c>
      <c r="H11" s="5">
        <v>52</v>
      </c>
      <c r="I11" s="7">
        <f t="shared" si="1"/>
        <v>520</v>
      </c>
      <c r="J11" s="5">
        <v>6</v>
      </c>
      <c r="K11" s="7">
        <v>350</v>
      </c>
      <c r="L11" s="9">
        <f t="shared" si="2"/>
        <v>870</v>
      </c>
      <c r="M11" s="7">
        <v>50</v>
      </c>
      <c r="N11" s="7">
        <f t="shared" si="3"/>
        <v>500</v>
      </c>
      <c r="O11" s="5">
        <v>4</v>
      </c>
      <c r="P11" s="10">
        <v>450</v>
      </c>
      <c r="Q11" s="9">
        <f t="shared" si="4"/>
        <v>950</v>
      </c>
      <c r="R11" s="10">
        <v>52</v>
      </c>
      <c r="S11" s="11">
        <f t="shared" si="5"/>
        <v>520</v>
      </c>
      <c r="T11" s="5">
        <v>7</v>
      </c>
      <c r="U11" s="7">
        <v>300</v>
      </c>
      <c r="V11" s="12">
        <f t="shared" si="6"/>
        <v>820</v>
      </c>
      <c r="W11" s="13">
        <v>51</v>
      </c>
      <c r="X11" s="10">
        <f t="shared" si="7"/>
        <v>510</v>
      </c>
      <c r="Y11" s="13">
        <v>4</v>
      </c>
      <c r="Z11" s="65">
        <v>450</v>
      </c>
      <c r="AA11" s="9">
        <f t="shared" si="8"/>
        <v>960</v>
      </c>
      <c r="AB11" s="14">
        <f t="shared" si="9"/>
        <v>4420</v>
      </c>
      <c r="AC11" s="5">
        <f>820+820</f>
        <v>1640</v>
      </c>
      <c r="AD11" s="96">
        <f t="shared" si="10"/>
        <v>2780</v>
      </c>
    </row>
    <row r="12" spans="1:30" ht="11.25">
      <c r="A12" s="5">
        <v>8</v>
      </c>
      <c r="B12" s="6" t="s">
        <v>15</v>
      </c>
      <c r="C12" s="16">
        <v>48</v>
      </c>
      <c r="D12" s="7">
        <f t="shared" si="11"/>
        <v>480</v>
      </c>
      <c r="E12" s="5">
        <v>9</v>
      </c>
      <c r="F12" s="7">
        <v>200</v>
      </c>
      <c r="G12" s="8">
        <f t="shared" si="0"/>
        <v>680</v>
      </c>
      <c r="H12" s="5">
        <v>36</v>
      </c>
      <c r="I12" s="7">
        <f t="shared" si="1"/>
        <v>360</v>
      </c>
      <c r="J12" s="5"/>
      <c r="K12" s="7"/>
      <c r="L12" s="12">
        <f t="shared" si="2"/>
        <v>360</v>
      </c>
      <c r="M12" s="7">
        <v>54</v>
      </c>
      <c r="N12" s="7">
        <f t="shared" si="3"/>
        <v>540</v>
      </c>
      <c r="O12" s="5">
        <v>2</v>
      </c>
      <c r="P12" s="10">
        <v>800</v>
      </c>
      <c r="Q12" s="9">
        <f t="shared" si="4"/>
        <v>1340</v>
      </c>
      <c r="R12" s="11"/>
      <c r="S12" s="11"/>
      <c r="T12" s="11"/>
      <c r="U12" s="11"/>
      <c r="V12" s="9">
        <v>0</v>
      </c>
      <c r="W12" s="13">
        <v>49</v>
      </c>
      <c r="X12" s="10">
        <f t="shared" si="7"/>
        <v>490</v>
      </c>
      <c r="Y12" s="13">
        <v>8</v>
      </c>
      <c r="Z12" s="65">
        <v>250</v>
      </c>
      <c r="AA12" s="9">
        <f t="shared" si="8"/>
        <v>740</v>
      </c>
      <c r="AB12" s="14">
        <f t="shared" si="9"/>
        <v>3120</v>
      </c>
      <c r="AC12" s="5">
        <v>360</v>
      </c>
      <c r="AD12" s="96">
        <f t="shared" si="10"/>
        <v>2760</v>
      </c>
    </row>
    <row r="13" spans="1:30" ht="11.25">
      <c r="A13" s="5">
        <v>9</v>
      </c>
      <c r="B13" s="5" t="s">
        <v>28</v>
      </c>
      <c r="C13" s="16">
        <v>48</v>
      </c>
      <c r="D13" s="7">
        <f t="shared" si="11"/>
        <v>480</v>
      </c>
      <c r="E13" s="5">
        <v>10</v>
      </c>
      <c r="F13" s="7">
        <v>150</v>
      </c>
      <c r="G13" s="8">
        <f t="shared" si="0"/>
        <v>630</v>
      </c>
      <c r="H13" s="5">
        <v>52</v>
      </c>
      <c r="I13" s="7">
        <f t="shared" si="1"/>
        <v>520</v>
      </c>
      <c r="J13" s="5">
        <v>3</v>
      </c>
      <c r="K13" s="7">
        <v>600</v>
      </c>
      <c r="L13" s="9">
        <f t="shared" si="2"/>
        <v>1120</v>
      </c>
      <c r="M13" s="10">
        <v>34</v>
      </c>
      <c r="N13" s="7">
        <f t="shared" si="3"/>
        <v>340</v>
      </c>
      <c r="O13" s="5"/>
      <c r="P13" s="10">
        <v>0</v>
      </c>
      <c r="Q13" s="12">
        <f t="shared" si="4"/>
        <v>340</v>
      </c>
      <c r="R13" s="11"/>
      <c r="S13" s="11"/>
      <c r="T13" s="11"/>
      <c r="U13" s="11"/>
      <c r="V13" s="9">
        <v>0</v>
      </c>
      <c r="W13" s="13">
        <v>50</v>
      </c>
      <c r="X13" s="10">
        <f t="shared" si="7"/>
        <v>500</v>
      </c>
      <c r="Y13" s="13">
        <v>6</v>
      </c>
      <c r="Z13" s="65">
        <v>350</v>
      </c>
      <c r="AA13" s="9">
        <f t="shared" si="8"/>
        <v>850</v>
      </c>
      <c r="AB13" s="14">
        <f t="shared" si="9"/>
        <v>2940</v>
      </c>
      <c r="AC13" s="5">
        <v>340</v>
      </c>
      <c r="AD13" s="96">
        <f t="shared" si="10"/>
        <v>2600</v>
      </c>
    </row>
    <row r="14" spans="1:30" ht="11.25">
      <c r="A14" s="5">
        <v>10</v>
      </c>
      <c r="B14" s="16" t="s">
        <v>38</v>
      </c>
      <c r="C14" s="16">
        <v>24</v>
      </c>
      <c r="D14" s="7">
        <f t="shared" si="11"/>
        <v>240</v>
      </c>
      <c r="E14" s="5"/>
      <c r="F14" s="7"/>
      <c r="G14" s="17">
        <f t="shared" si="0"/>
        <v>240</v>
      </c>
      <c r="H14" s="5">
        <v>49</v>
      </c>
      <c r="I14" s="7">
        <f t="shared" si="1"/>
        <v>490</v>
      </c>
      <c r="J14" s="5">
        <v>4</v>
      </c>
      <c r="K14" s="7">
        <v>450</v>
      </c>
      <c r="L14" s="9">
        <f t="shared" si="2"/>
        <v>940</v>
      </c>
      <c r="M14" s="10">
        <v>50</v>
      </c>
      <c r="N14" s="7">
        <f t="shared" si="3"/>
        <v>500</v>
      </c>
      <c r="O14" s="5">
        <v>9</v>
      </c>
      <c r="P14" s="10">
        <v>200</v>
      </c>
      <c r="Q14" s="9">
        <f t="shared" si="4"/>
        <v>700</v>
      </c>
      <c r="R14" s="10">
        <v>37</v>
      </c>
      <c r="S14" s="11">
        <f>+R14*10</f>
        <v>370</v>
      </c>
      <c r="T14" s="5"/>
      <c r="U14" s="7">
        <v>0</v>
      </c>
      <c r="V14" s="12">
        <f>SUM(S14+U14)</f>
        <v>370</v>
      </c>
      <c r="W14" s="13">
        <v>49</v>
      </c>
      <c r="X14" s="10">
        <f t="shared" si="7"/>
        <v>490</v>
      </c>
      <c r="Y14" s="13">
        <v>9</v>
      </c>
      <c r="Z14" s="65">
        <v>200</v>
      </c>
      <c r="AA14" s="9">
        <f t="shared" si="8"/>
        <v>690</v>
      </c>
      <c r="AB14" s="14">
        <f t="shared" si="9"/>
        <v>2940</v>
      </c>
      <c r="AC14" s="5">
        <f>240+370</f>
        <v>610</v>
      </c>
      <c r="AD14" s="96">
        <f t="shared" si="10"/>
        <v>2330</v>
      </c>
    </row>
    <row r="15" spans="1:30" ht="11.25">
      <c r="A15" s="5">
        <v>11</v>
      </c>
      <c r="B15" s="5" t="s">
        <v>23</v>
      </c>
      <c r="C15" s="16">
        <v>36</v>
      </c>
      <c r="D15" s="7">
        <f t="shared" si="11"/>
        <v>360</v>
      </c>
      <c r="E15" s="5"/>
      <c r="F15" s="7"/>
      <c r="G15" s="17">
        <f t="shared" si="0"/>
        <v>360</v>
      </c>
      <c r="H15" s="5">
        <v>47</v>
      </c>
      <c r="I15" s="7">
        <f t="shared" si="1"/>
        <v>470</v>
      </c>
      <c r="J15" s="5"/>
      <c r="K15" s="7"/>
      <c r="L15" s="9">
        <f t="shared" si="2"/>
        <v>470</v>
      </c>
      <c r="M15" s="10">
        <v>49</v>
      </c>
      <c r="N15" s="7">
        <f t="shared" si="3"/>
        <v>490</v>
      </c>
      <c r="O15" s="5">
        <v>8</v>
      </c>
      <c r="P15" s="10">
        <v>250</v>
      </c>
      <c r="Q15" s="9">
        <f t="shared" si="4"/>
        <v>740</v>
      </c>
      <c r="R15" s="10">
        <v>29</v>
      </c>
      <c r="S15" s="11">
        <f>+R15*10</f>
        <v>290</v>
      </c>
      <c r="T15" s="5"/>
      <c r="U15" s="7">
        <v>0</v>
      </c>
      <c r="V15" s="12">
        <f>SUM(S15+U15)</f>
        <v>290</v>
      </c>
      <c r="W15" s="13">
        <v>50</v>
      </c>
      <c r="X15" s="10">
        <f t="shared" si="7"/>
        <v>500</v>
      </c>
      <c r="Y15" s="13">
        <v>5</v>
      </c>
      <c r="Z15" s="65">
        <v>400</v>
      </c>
      <c r="AA15" s="9">
        <f t="shared" si="8"/>
        <v>900</v>
      </c>
      <c r="AB15" s="14">
        <f t="shared" si="9"/>
        <v>2760</v>
      </c>
      <c r="AC15" s="5">
        <f>290+360</f>
        <v>650</v>
      </c>
      <c r="AD15" s="96">
        <f t="shared" si="10"/>
        <v>2110</v>
      </c>
    </row>
    <row r="16" spans="1:30" ht="11.25">
      <c r="A16" s="5">
        <v>12</v>
      </c>
      <c r="B16" s="6" t="s">
        <v>31</v>
      </c>
      <c r="C16" s="16">
        <v>49</v>
      </c>
      <c r="D16" s="7">
        <f t="shared" si="11"/>
        <v>490</v>
      </c>
      <c r="E16" s="5">
        <v>8</v>
      </c>
      <c r="F16" s="7">
        <v>250</v>
      </c>
      <c r="G16" s="8">
        <f t="shared" si="0"/>
        <v>740</v>
      </c>
      <c r="H16" s="5">
        <v>50</v>
      </c>
      <c r="I16" s="7">
        <f t="shared" si="1"/>
        <v>500</v>
      </c>
      <c r="J16" s="5">
        <v>10</v>
      </c>
      <c r="K16" s="7">
        <v>150</v>
      </c>
      <c r="L16" s="9">
        <f t="shared" si="2"/>
        <v>650</v>
      </c>
      <c r="M16" s="10">
        <v>53</v>
      </c>
      <c r="N16" s="7">
        <f t="shared" si="3"/>
        <v>530</v>
      </c>
      <c r="O16" s="5">
        <v>10</v>
      </c>
      <c r="P16" s="10">
        <v>150</v>
      </c>
      <c r="Q16" s="9">
        <f t="shared" si="4"/>
        <v>680</v>
      </c>
      <c r="R16" s="10">
        <v>43</v>
      </c>
      <c r="S16" s="11">
        <f>+R16*10</f>
        <v>430</v>
      </c>
      <c r="T16" s="5">
        <v>11</v>
      </c>
      <c r="U16" s="7">
        <v>100</v>
      </c>
      <c r="V16" s="12">
        <f>SUM(S16+U16)</f>
        <v>530</v>
      </c>
      <c r="W16" s="13">
        <v>39</v>
      </c>
      <c r="X16" s="10">
        <f t="shared" si="7"/>
        <v>390</v>
      </c>
      <c r="Y16" s="13"/>
      <c r="Z16" s="13"/>
      <c r="AA16" s="12">
        <f t="shared" si="8"/>
        <v>390</v>
      </c>
      <c r="AB16" s="14">
        <f t="shared" si="9"/>
        <v>2990</v>
      </c>
      <c r="AC16" s="5">
        <f>530+390</f>
        <v>920</v>
      </c>
      <c r="AD16" s="96">
        <f t="shared" si="10"/>
        <v>2070</v>
      </c>
    </row>
    <row r="17" spans="1:30" ht="11.25">
      <c r="A17" s="5">
        <v>13</v>
      </c>
      <c r="B17" s="5" t="s">
        <v>30</v>
      </c>
      <c r="C17" s="5">
        <v>55</v>
      </c>
      <c r="D17" s="7">
        <f t="shared" si="11"/>
        <v>550</v>
      </c>
      <c r="E17" s="5">
        <v>3</v>
      </c>
      <c r="F17" s="7">
        <v>600</v>
      </c>
      <c r="G17" s="8">
        <f t="shared" si="0"/>
        <v>1150</v>
      </c>
      <c r="H17" s="5">
        <v>28</v>
      </c>
      <c r="I17" s="7">
        <f t="shared" si="1"/>
        <v>280</v>
      </c>
      <c r="J17" s="5"/>
      <c r="K17" s="7"/>
      <c r="L17" s="12">
        <f t="shared" si="2"/>
        <v>280</v>
      </c>
      <c r="M17" s="10">
        <v>45</v>
      </c>
      <c r="N17" s="7">
        <f t="shared" si="3"/>
        <v>450</v>
      </c>
      <c r="O17" s="5"/>
      <c r="P17" s="10">
        <v>0</v>
      </c>
      <c r="Q17" s="9">
        <f t="shared" si="4"/>
        <v>450</v>
      </c>
      <c r="R17" s="11"/>
      <c r="S17" s="11"/>
      <c r="T17" s="11"/>
      <c r="U17" s="11"/>
      <c r="V17" s="9">
        <v>0</v>
      </c>
      <c r="W17" s="13">
        <v>31</v>
      </c>
      <c r="X17" s="10">
        <f t="shared" si="7"/>
        <v>310</v>
      </c>
      <c r="Y17" s="13"/>
      <c r="Z17" s="13"/>
      <c r="AA17" s="9">
        <f t="shared" si="8"/>
        <v>310</v>
      </c>
      <c r="AB17" s="14">
        <f t="shared" si="9"/>
        <v>2190</v>
      </c>
      <c r="AC17" s="5">
        <v>280</v>
      </c>
      <c r="AD17" s="96">
        <f t="shared" si="10"/>
        <v>1910</v>
      </c>
    </row>
    <row r="18" spans="1:30" ht="11.25">
      <c r="A18" s="5">
        <v>14</v>
      </c>
      <c r="B18" s="5" t="s">
        <v>36</v>
      </c>
      <c r="C18" s="16">
        <v>18</v>
      </c>
      <c r="D18" s="7">
        <f t="shared" si="11"/>
        <v>180</v>
      </c>
      <c r="E18" s="5"/>
      <c r="F18" s="7"/>
      <c r="G18" s="8">
        <f t="shared" si="0"/>
        <v>180</v>
      </c>
      <c r="H18" s="5">
        <v>47</v>
      </c>
      <c r="I18" s="7">
        <f t="shared" si="1"/>
        <v>470</v>
      </c>
      <c r="J18" s="5"/>
      <c r="K18" s="7"/>
      <c r="L18" s="9">
        <f t="shared" si="2"/>
        <v>470</v>
      </c>
      <c r="M18" s="11"/>
      <c r="N18" s="11"/>
      <c r="O18" s="11"/>
      <c r="P18" s="10">
        <v>0</v>
      </c>
      <c r="Q18" s="9">
        <v>0</v>
      </c>
      <c r="R18" s="7">
        <v>53</v>
      </c>
      <c r="S18" s="11">
        <f aca="true" t="shared" si="12" ref="S18:S23">+R18*10</f>
        <v>530</v>
      </c>
      <c r="T18" s="5">
        <v>3</v>
      </c>
      <c r="U18" s="7">
        <v>600</v>
      </c>
      <c r="V18" s="9">
        <f aca="true" t="shared" si="13" ref="V18:V23">SUM(S18+U18)</f>
        <v>1130</v>
      </c>
      <c r="W18" s="13"/>
      <c r="X18" s="10">
        <f t="shared" si="7"/>
        <v>0</v>
      </c>
      <c r="Y18" s="13"/>
      <c r="Z18" s="13"/>
      <c r="AA18" s="9">
        <f t="shared" si="8"/>
        <v>0</v>
      </c>
      <c r="AB18" s="14">
        <f t="shared" si="9"/>
        <v>1780</v>
      </c>
      <c r="AC18" s="5">
        <v>0</v>
      </c>
      <c r="AD18" s="96">
        <f t="shared" si="10"/>
        <v>1780</v>
      </c>
    </row>
    <row r="19" spans="1:30" ht="11.25">
      <c r="A19" s="5">
        <v>15</v>
      </c>
      <c r="B19" s="18" t="s">
        <v>26</v>
      </c>
      <c r="C19" s="19">
        <v>20</v>
      </c>
      <c r="D19" s="7">
        <f t="shared" si="11"/>
        <v>200</v>
      </c>
      <c r="E19" s="4"/>
      <c r="F19" s="4"/>
      <c r="G19" s="17">
        <f t="shared" si="0"/>
        <v>200</v>
      </c>
      <c r="H19" s="16">
        <v>39</v>
      </c>
      <c r="I19" s="10">
        <v>390</v>
      </c>
      <c r="J19" s="5"/>
      <c r="K19" s="7"/>
      <c r="L19" s="12">
        <f t="shared" si="2"/>
        <v>390</v>
      </c>
      <c r="M19" s="10">
        <v>40</v>
      </c>
      <c r="N19" s="7">
        <f>+M19*10</f>
        <v>400</v>
      </c>
      <c r="O19" s="5"/>
      <c r="P19" s="10">
        <v>0</v>
      </c>
      <c r="Q19" s="9">
        <f>SUM(N19+P19)</f>
        <v>400</v>
      </c>
      <c r="R19" s="10">
        <v>49</v>
      </c>
      <c r="S19" s="11">
        <f t="shared" si="12"/>
        <v>490</v>
      </c>
      <c r="T19" s="5">
        <v>10</v>
      </c>
      <c r="U19" s="7">
        <v>150</v>
      </c>
      <c r="V19" s="9">
        <f t="shared" si="13"/>
        <v>640</v>
      </c>
      <c r="W19" s="13">
        <v>48</v>
      </c>
      <c r="X19" s="10">
        <f t="shared" si="7"/>
        <v>480</v>
      </c>
      <c r="Y19" s="13">
        <v>10</v>
      </c>
      <c r="Z19" s="13">
        <v>150</v>
      </c>
      <c r="AA19" s="9">
        <f t="shared" si="8"/>
        <v>630</v>
      </c>
      <c r="AB19" s="14">
        <f t="shared" si="9"/>
        <v>2260</v>
      </c>
      <c r="AC19" s="5">
        <f>200+390</f>
        <v>590</v>
      </c>
      <c r="AD19" s="96">
        <f t="shared" si="10"/>
        <v>1670</v>
      </c>
    </row>
    <row r="20" spans="1:30" ht="11.25">
      <c r="A20" s="5">
        <v>16</v>
      </c>
      <c r="B20" s="5" t="s">
        <v>50</v>
      </c>
      <c r="C20" s="5"/>
      <c r="D20" s="5"/>
      <c r="E20" s="7"/>
      <c r="F20" s="5"/>
      <c r="G20" s="8">
        <f t="shared" si="0"/>
        <v>0</v>
      </c>
      <c r="H20" s="5">
        <v>48</v>
      </c>
      <c r="I20" s="7">
        <v>480</v>
      </c>
      <c r="J20" s="5"/>
      <c r="K20" s="7"/>
      <c r="L20" s="9">
        <f t="shared" si="2"/>
        <v>480</v>
      </c>
      <c r="M20" s="11"/>
      <c r="N20" s="11"/>
      <c r="O20" s="11"/>
      <c r="P20" s="13"/>
      <c r="Q20" s="9">
        <v>0</v>
      </c>
      <c r="R20" s="10">
        <v>43</v>
      </c>
      <c r="S20" s="11">
        <f t="shared" si="12"/>
        <v>430</v>
      </c>
      <c r="T20" s="5">
        <v>12</v>
      </c>
      <c r="U20" s="7">
        <v>50</v>
      </c>
      <c r="V20" s="9">
        <f t="shared" si="13"/>
        <v>480</v>
      </c>
      <c r="W20" s="13">
        <v>47</v>
      </c>
      <c r="X20" s="10">
        <f t="shared" si="7"/>
        <v>470</v>
      </c>
      <c r="Y20" s="13">
        <v>11</v>
      </c>
      <c r="Z20" s="13">
        <v>100</v>
      </c>
      <c r="AA20" s="9">
        <f t="shared" si="8"/>
        <v>570</v>
      </c>
      <c r="AB20" s="14">
        <f t="shared" si="9"/>
        <v>1530</v>
      </c>
      <c r="AC20" s="5">
        <v>0</v>
      </c>
      <c r="AD20" s="96">
        <f t="shared" si="10"/>
        <v>1530</v>
      </c>
    </row>
    <row r="21" spans="1:30" ht="11.25">
      <c r="A21" s="5">
        <v>17</v>
      </c>
      <c r="B21" s="20" t="s">
        <v>35</v>
      </c>
      <c r="C21" s="16">
        <v>33</v>
      </c>
      <c r="D21" s="7">
        <f>+C21*10</f>
        <v>330</v>
      </c>
      <c r="E21" s="5"/>
      <c r="F21" s="7"/>
      <c r="G21" s="8">
        <f t="shared" si="0"/>
        <v>330</v>
      </c>
      <c r="H21" s="5">
        <v>53</v>
      </c>
      <c r="I21" s="7">
        <f>+H21*10</f>
        <v>530</v>
      </c>
      <c r="J21" s="5">
        <v>7</v>
      </c>
      <c r="K21" s="7">
        <v>300</v>
      </c>
      <c r="L21" s="9">
        <f t="shared" si="2"/>
        <v>830</v>
      </c>
      <c r="M21" s="10">
        <v>25</v>
      </c>
      <c r="N21" s="7">
        <f>+M21*10</f>
        <v>250</v>
      </c>
      <c r="O21" s="5"/>
      <c r="P21" s="10">
        <v>0</v>
      </c>
      <c r="Q21" s="9">
        <f>SUM(N21+P21)</f>
        <v>250</v>
      </c>
      <c r="R21" s="10">
        <v>23</v>
      </c>
      <c r="S21" s="11">
        <f t="shared" si="12"/>
        <v>230</v>
      </c>
      <c r="T21" s="5"/>
      <c r="U21" s="7">
        <v>0</v>
      </c>
      <c r="V21" s="12">
        <f t="shared" si="13"/>
        <v>230</v>
      </c>
      <c r="W21" s="13">
        <v>12</v>
      </c>
      <c r="X21" s="10">
        <f t="shared" si="7"/>
        <v>120</v>
      </c>
      <c r="Y21" s="13"/>
      <c r="Z21" s="13"/>
      <c r="AA21" s="12">
        <f t="shared" si="8"/>
        <v>120</v>
      </c>
      <c r="AB21" s="14">
        <f t="shared" si="9"/>
        <v>1760</v>
      </c>
      <c r="AC21" s="5">
        <f>230+120</f>
        <v>350</v>
      </c>
      <c r="AD21" s="96">
        <f t="shared" si="10"/>
        <v>1410</v>
      </c>
    </row>
    <row r="22" spans="1:30" ht="11.25">
      <c r="A22" s="5">
        <v>18</v>
      </c>
      <c r="B22" s="5" t="s">
        <v>49</v>
      </c>
      <c r="C22" s="5"/>
      <c r="D22" s="5"/>
      <c r="E22" s="7"/>
      <c r="F22" s="5"/>
      <c r="G22" s="8">
        <f t="shared" si="0"/>
        <v>0</v>
      </c>
      <c r="H22" s="5">
        <v>54</v>
      </c>
      <c r="I22" s="7">
        <v>540</v>
      </c>
      <c r="J22" s="5">
        <v>11</v>
      </c>
      <c r="K22" s="7">
        <v>100</v>
      </c>
      <c r="L22" s="9">
        <f t="shared" si="2"/>
        <v>640</v>
      </c>
      <c r="M22" s="10">
        <v>48</v>
      </c>
      <c r="N22" s="7">
        <f>+M22*10</f>
        <v>480</v>
      </c>
      <c r="O22" s="5"/>
      <c r="P22" s="10">
        <v>0</v>
      </c>
      <c r="Q22" s="9">
        <f>SUM(N22+P22)</f>
        <v>480</v>
      </c>
      <c r="R22" s="10">
        <v>20</v>
      </c>
      <c r="S22" s="11">
        <f t="shared" si="12"/>
        <v>200</v>
      </c>
      <c r="T22" s="5"/>
      <c r="U22" s="7">
        <v>0</v>
      </c>
      <c r="V22" s="9">
        <f t="shared" si="13"/>
        <v>200</v>
      </c>
      <c r="W22" s="13"/>
      <c r="X22" s="10">
        <f t="shared" si="7"/>
        <v>0</v>
      </c>
      <c r="Y22" s="13"/>
      <c r="Z22" s="13"/>
      <c r="AA22" s="9">
        <f t="shared" si="8"/>
        <v>0</v>
      </c>
      <c r="AB22" s="14">
        <f t="shared" si="9"/>
        <v>1320</v>
      </c>
      <c r="AC22" s="5">
        <v>0</v>
      </c>
      <c r="AD22" s="96">
        <f t="shared" si="10"/>
        <v>1320</v>
      </c>
    </row>
    <row r="23" spans="1:30" ht="11.25">
      <c r="A23" s="5">
        <v>19</v>
      </c>
      <c r="B23" s="21" t="s">
        <v>22</v>
      </c>
      <c r="C23" s="16">
        <v>44</v>
      </c>
      <c r="D23" s="7">
        <f>+C23*10</f>
        <v>440</v>
      </c>
      <c r="E23" s="5">
        <v>12</v>
      </c>
      <c r="F23" s="7">
        <v>50</v>
      </c>
      <c r="G23" s="8">
        <f t="shared" si="0"/>
        <v>490</v>
      </c>
      <c r="H23" s="5">
        <v>48</v>
      </c>
      <c r="I23" s="7">
        <f>+H23*10</f>
        <v>480</v>
      </c>
      <c r="J23" s="5">
        <v>12</v>
      </c>
      <c r="K23" s="7">
        <v>50</v>
      </c>
      <c r="L23" s="9">
        <f t="shared" si="2"/>
        <v>530</v>
      </c>
      <c r="M23" s="10">
        <v>28</v>
      </c>
      <c r="N23" s="7">
        <f>+M23*10</f>
        <v>280</v>
      </c>
      <c r="O23" s="5"/>
      <c r="P23" s="10">
        <v>0</v>
      </c>
      <c r="Q23" s="9">
        <f>SUM(N23+P23)</f>
        <v>280</v>
      </c>
      <c r="R23" s="10">
        <v>27</v>
      </c>
      <c r="S23" s="11">
        <f t="shared" si="12"/>
        <v>270</v>
      </c>
      <c r="T23" s="5"/>
      <c r="U23" s="7">
        <v>0</v>
      </c>
      <c r="V23" s="12">
        <f t="shared" si="13"/>
        <v>270</v>
      </c>
      <c r="W23" s="13">
        <v>13</v>
      </c>
      <c r="X23" s="10">
        <f t="shared" si="7"/>
        <v>130</v>
      </c>
      <c r="Y23" s="13"/>
      <c r="Z23" s="13"/>
      <c r="AA23" s="9">
        <f t="shared" si="8"/>
        <v>130</v>
      </c>
      <c r="AB23" s="14">
        <f t="shared" si="9"/>
        <v>1700</v>
      </c>
      <c r="AC23" s="5">
        <f>270+130</f>
        <v>400</v>
      </c>
      <c r="AD23" s="96">
        <f t="shared" si="10"/>
        <v>1300</v>
      </c>
    </row>
    <row r="24" spans="1:30" ht="11.25">
      <c r="A24" s="5">
        <v>20</v>
      </c>
      <c r="B24" s="5" t="s">
        <v>24</v>
      </c>
      <c r="C24" s="16">
        <v>39</v>
      </c>
      <c r="D24" s="7">
        <f>+C24*10</f>
        <v>390</v>
      </c>
      <c r="E24" s="5"/>
      <c r="F24" s="7"/>
      <c r="G24" s="8">
        <f t="shared" si="0"/>
        <v>390</v>
      </c>
      <c r="H24" s="5">
        <v>32</v>
      </c>
      <c r="I24" s="7">
        <f>+H24*10</f>
        <v>320</v>
      </c>
      <c r="J24" s="5"/>
      <c r="K24" s="7"/>
      <c r="L24" s="9">
        <f t="shared" si="2"/>
        <v>320</v>
      </c>
      <c r="M24" s="10">
        <v>50</v>
      </c>
      <c r="N24" s="7">
        <f>+M24*10</f>
        <v>500</v>
      </c>
      <c r="O24" s="5">
        <v>12</v>
      </c>
      <c r="P24" s="10">
        <v>50</v>
      </c>
      <c r="Q24" s="9">
        <f>SUM(N24+P24)</f>
        <v>550</v>
      </c>
      <c r="R24" s="11"/>
      <c r="S24" s="11"/>
      <c r="T24" s="11"/>
      <c r="U24" s="11"/>
      <c r="V24" s="9">
        <v>0</v>
      </c>
      <c r="W24" s="13"/>
      <c r="X24" s="10">
        <f t="shared" si="7"/>
        <v>0</v>
      </c>
      <c r="Y24" s="13"/>
      <c r="Z24" s="13"/>
      <c r="AA24" s="9">
        <f t="shared" si="8"/>
        <v>0</v>
      </c>
      <c r="AB24" s="14">
        <f t="shared" si="9"/>
        <v>1260</v>
      </c>
      <c r="AC24" s="5">
        <v>0</v>
      </c>
      <c r="AD24" s="96">
        <f t="shared" si="10"/>
        <v>1260</v>
      </c>
    </row>
    <row r="25" spans="1:30" ht="11.25">
      <c r="A25" s="5">
        <v>21</v>
      </c>
      <c r="B25" s="5" t="s">
        <v>51</v>
      </c>
      <c r="C25" s="5"/>
      <c r="D25" s="5"/>
      <c r="E25" s="7"/>
      <c r="F25" s="5"/>
      <c r="G25" s="8">
        <f t="shared" si="0"/>
        <v>0</v>
      </c>
      <c r="H25" s="5">
        <v>45</v>
      </c>
      <c r="I25" s="7">
        <v>450</v>
      </c>
      <c r="J25" s="5"/>
      <c r="K25" s="7"/>
      <c r="L25" s="9">
        <f t="shared" si="2"/>
        <v>450</v>
      </c>
      <c r="M25" s="10">
        <v>23</v>
      </c>
      <c r="N25" s="7">
        <f>+M25*10</f>
        <v>230</v>
      </c>
      <c r="O25" s="5" t="s">
        <v>40</v>
      </c>
      <c r="P25" s="10">
        <v>0</v>
      </c>
      <c r="Q25" s="9">
        <f>SUM(N25+P25)</f>
        <v>230</v>
      </c>
      <c r="R25" s="10">
        <v>40</v>
      </c>
      <c r="S25" s="11">
        <f>+R25*10</f>
        <v>400</v>
      </c>
      <c r="T25" s="5"/>
      <c r="U25" s="7">
        <v>0</v>
      </c>
      <c r="V25" s="9">
        <f>SUM(S25+U25)</f>
        <v>400</v>
      </c>
      <c r="W25" s="13">
        <v>41</v>
      </c>
      <c r="X25" s="10">
        <f t="shared" si="7"/>
        <v>410</v>
      </c>
      <c r="Y25" s="13"/>
      <c r="Z25" s="13"/>
      <c r="AA25" s="9">
        <f t="shared" si="8"/>
        <v>410</v>
      </c>
      <c r="AB25" s="14">
        <f t="shared" si="9"/>
        <v>1490</v>
      </c>
      <c r="AC25" s="5">
        <v>230</v>
      </c>
      <c r="AD25" s="96">
        <f t="shared" si="10"/>
        <v>1260</v>
      </c>
    </row>
    <row r="26" spans="1:30" ht="11.25">
      <c r="A26" s="5">
        <v>22</v>
      </c>
      <c r="B26" s="5" t="s">
        <v>59</v>
      </c>
      <c r="C26" s="5"/>
      <c r="D26" s="5"/>
      <c r="E26" s="5"/>
      <c r="F26" s="7"/>
      <c r="G26" s="22"/>
      <c r="I26" s="23"/>
      <c r="J26" s="23"/>
      <c r="K26" s="23"/>
      <c r="L26" s="24"/>
      <c r="M26" s="23"/>
      <c r="N26" s="23"/>
      <c r="O26" s="23"/>
      <c r="P26" s="25"/>
      <c r="Q26" s="24"/>
      <c r="R26" s="10">
        <v>50</v>
      </c>
      <c r="S26" s="11">
        <f>+R26*10</f>
        <v>500</v>
      </c>
      <c r="T26" s="5">
        <v>9</v>
      </c>
      <c r="U26" s="7">
        <v>200</v>
      </c>
      <c r="V26" s="9">
        <f>SUM(S26+U26)</f>
        <v>700</v>
      </c>
      <c r="W26" s="13">
        <v>47</v>
      </c>
      <c r="X26" s="10">
        <f t="shared" si="7"/>
        <v>470</v>
      </c>
      <c r="Y26" s="13">
        <v>12</v>
      </c>
      <c r="Z26" s="13">
        <v>50</v>
      </c>
      <c r="AA26" s="9">
        <f t="shared" si="8"/>
        <v>520</v>
      </c>
      <c r="AB26" s="14">
        <f t="shared" si="9"/>
        <v>1220</v>
      </c>
      <c r="AC26" s="5">
        <v>0</v>
      </c>
      <c r="AD26" s="96">
        <f t="shared" si="10"/>
        <v>1220</v>
      </c>
    </row>
    <row r="27" spans="1:30" ht="11.25">
      <c r="A27" s="5">
        <v>23</v>
      </c>
      <c r="B27" s="18" t="s">
        <v>4</v>
      </c>
      <c r="C27" s="26"/>
      <c r="D27" s="26"/>
      <c r="E27" s="26"/>
      <c r="F27" s="26"/>
      <c r="G27" s="8">
        <f>+D27+F27</f>
        <v>0</v>
      </c>
      <c r="H27" s="16">
        <v>38</v>
      </c>
      <c r="I27" s="10">
        <v>380</v>
      </c>
      <c r="J27" s="5"/>
      <c r="K27" s="7"/>
      <c r="L27" s="9">
        <f>+I27+K27</f>
        <v>380</v>
      </c>
      <c r="M27" s="11"/>
      <c r="N27" s="11"/>
      <c r="O27" s="11"/>
      <c r="P27" s="13"/>
      <c r="Q27" s="9">
        <v>0</v>
      </c>
      <c r="R27" s="7">
        <v>15</v>
      </c>
      <c r="S27" s="11">
        <f>+R27*10</f>
        <v>150</v>
      </c>
      <c r="T27" s="5"/>
      <c r="U27" s="7">
        <v>0</v>
      </c>
      <c r="V27" s="9">
        <f>SUM(S27+U27)</f>
        <v>150</v>
      </c>
      <c r="W27" s="13"/>
      <c r="X27" s="10">
        <f t="shared" si="7"/>
        <v>0</v>
      </c>
      <c r="Y27" s="13"/>
      <c r="Z27" s="13"/>
      <c r="AA27" s="9">
        <f t="shared" si="8"/>
        <v>0</v>
      </c>
      <c r="AB27" s="14">
        <f t="shared" si="9"/>
        <v>530</v>
      </c>
      <c r="AC27" s="5">
        <v>0</v>
      </c>
      <c r="AD27" s="96">
        <f t="shared" si="10"/>
        <v>530</v>
      </c>
    </row>
    <row r="28" spans="1:30" ht="11.25">
      <c r="A28" s="5">
        <v>24</v>
      </c>
      <c r="B28" s="5" t="s">
        <v>60</v>
      </c>
      <c r="C28" s="5"/>
      <c r="D28" s="5"/>
      <c r="E28" s="5"/>
      <c r="F28" s="7"/>
      <c r="G28" s="22"/>
      <c r="I28" s="23"/>
      <c r="J28" s="23"/>
      <c r="K28" s="23"/>
      <c r="L28" s="24"/>
      <c r="M28" s="23"/>
      <c r="N28" s="23"/>
      <c r="O28" s="23"/>
      <c r="P28" s="25"/>
      <c r="Q28" s="24"/>
      <c r="R28" s="10">
        <v>31</v>
      </c>
      <c r="S28" s="11">
        <f>+R28*10</f>
        <v>310</v>
      </c>
      <c r="T28" s="5"/>
      <c r="U28" s="7">
        <v>0</v>
      </c>
      <c r="V28" s="9">
        <f>SUM(S28+U28)</f>
        <v>310</v>
      </c>
      <c r="W28" s="13"/>
      <c r="X28" s="10"/>
      <c r="Y28" s="13"/>
      <c r="Z28" s="13"/>
      <c r="AA28" s="9"/>
      <c r="AB28" s="14">
        <f t="shared" si="9"/>
        <v>310</v>
      </c>
      <c r="AC28" s="5">
        <v>0</v>
      </c>
      <c r="AD28" s="96">
        <f t="shared" si="10"/>
        <v>310</v>
      </c>
    </row>
    <row r="29" spans="1:30" ht="11.25">
      <c r="A29" s="5">
        <v>25</v>
      </c>
      <c r="B29" s="5" t="s">
        <v>7</v>
      </c>
      <c r="C29" s="5"/>
      <c r="D29" s="5"/>
      <c r="E29" s="5"/>
      <c r="F29" s="7"/>
      <c r="G29" s="22"/>
      <c r="H29" s="16"/>
      <c r="I29" s="23"/>
      <c r="J29" s="23"/>
      <c r="K29" s="23"/>
      <c r="L29" s="24"/>
      <c r="M29" s="23"/>
      <c r="N29" s="23"/>
      <c r="O29" s="23"/>
      <c r="P29" s="23"/>
      <c r="Q29" s="24"/>
      <c r="R29" s="23"/>
      <c r="S29" s="23"/>
      <c r="T29" s="23"/>
      <c r="U29" s="23"/>
      <c r="V29" s="9" t="s">
        <v>40</v>
      </c>
      <c r="W29" s="13">
        <v>20</v>
      </c>
      <c r="X29" s="10">
        <f>+W29*10</f>
        <v>200</v>
      </c>
      <c r="Y29" s="13"/>
      <c r="Z29" s="13"/>
      <c r="AA29" s="9">
        <f>+X29+Z29</f>
        <v>200</v>
      </c>
      <c r="AB29" s="14">
        <v>200</v>
      </c>
      <c r="AC29" s="5"/>
      <c r="AD29" s="96">
        <f t="shared" si="10"/>
        <v>200</v>
      </c>
    </row>
    <row r="30" spans="1:30" ht="11.25">
      <c r="A30" s="5">
        <v>25</v>
      </c>
      <c r="B30" s="5" t="s">
        <v>37</v>
      </c>
      <c r="C30" s="16">
        <v>12</v>
      </c>
      <c r="D30" s="7">
        <f>+C30*10</f>
        <v>120</v>
      </c>
      <c r="E30" s="5"/>
      <c r="F30" s="7"/>
      <c r="G30" s="8">
        <f>+D30+F30</f>
        <v>120</v>
      </c>
      <c r="H30" s="5"/>
      <c r="I30" s="7">
        <f>+H30*10</f>
        <v>0</v>
      </c>
      <c r="J30" s="5"/>
      <c r="K30" s="7"/>
      <c r="L30" s="9">
        <f>+I30+K30</f>
        <v>0</v>
      </c>
      <c r="M30" s="11"/>
      <c r="N30" s="11"/>
      <c r="O30" s="11"/>
      <c r="P30" s="13"/>
      <c r="Q30" s="9">
        <v>0</v>
      </c>
      <c r="R30" s="11"/>
      <c r="S30" s="11"/>
      <c r="T30" s="11"/>
      <c r="U30" s="11"/>
      <c r="V30" s="9">
        <v>0</v>
      </c>
      <c r="W30" s="13"/>
      <c r="X30" s="10"/>
      <c r="Y30" s="13"/>
      <c r="Z30" s="13"/>
      <c r="AA30" s="9">
        <f>+X30+Z30</f>
        <v>0</v>
      </c>
      <c r="AB30" s="14">
        <f>+G30+L30+Q30+V30+AA30</f>
        <v>120</v>
      </c>
      <c r="AC30" s="5">
        <v>0</v>
      </c>
      <c r="AD30" s="96">
        <f t="shared" si="10"/>
        <v>120</v>
      </c>
    </row>
    <row r="31" spans="1:8" ht="11.25">
      <c r="A31" s="27"/>
      <c r="B31" s="27"/>
      <c r="C31" s="27"/>
      <c r="D31" s="27"/>
      <c r="E31" s="27"/>
      <c r="F31" s="28"/>
      <c r="G31" s="29"/>
      <c r="H31" s="29"/>
    </row>
    <row r="32" spans="1:8" ht="11.25">
      <c r="A32" s="27"/>
      <c r="B32" s="27"/>
      <c r="C32" s="27"/>
      <c r="D32" s="27"/>
      <c r="E32" s="28"/>
      <c r="F32" s="27"/>
      <c r="G32" s="29"/>
      <c r="H32" s="30"/>
    </row>
    <row r="33" spans="1:8" ht="11.25">
      <c r="A33" s="27"/>
      <c r="B33" s="27"/>
      <c r="C33" s="27"/>
      <c r="D33" s="27"/>
      <c r="E33" s="28"/>
      <c r="F33" s="27"/>
      <c r="G33" s="29"/>
      <c r="H33" s="29"/>
    </row>
    <row r="34" spans="1:8" ht="11.25">
      <c r="A34" s="27"/>
      <c r="B34" s="30"/>
      <c r="C34" s="93"/>
      <c r="D34" s="94"/>
      <c r="E34" s="30"/>
      <c r="F34" s="95"/>
      <c r="G34" s="29"/>
      <c r="H34" s="30"/>
    </row>
    <row r="35" spans="1:8" ht="11.25">
      <c r="A35" s="27"/>
      <c r="B35" s="30"/>
      <c r="C35" s="93"/>
      <c r="D35" s="30"/>
      <c r="E35" s="30"/>
      <c r="F35" s="95"/>
      <c r="G35" s="29"/>
      <c r="H35" s="30"/>
    </row>
    <row r="36" spans="2:8" ht="11.25">
      <c r="B36" s="30"/>
      <c r="C36" s="93"/>
      <c r="D36" s="94"/>
      <c r="E36" s="30"/>
      <c r="F36" s="95"/>
      <c r="G36" s="29"/>
      <c r="H36" s="29"/>
    </row>
    <row r="37" spans="2:8" ht="11.25">
      <c r="B37" s="99"/>
      <c r="C37" s="100"/>
      <c r="D37" s="100"/>
      <c r="E37" s="100"/>
      <c r="F37" s="100"/>
      <c r="G37" s="29"/>
      <c r="H37" s="29"/>
    </row>
    <row r="38" spans="3:8" ht="11.25">
      <c r="C38" s="29"/>
      <c r="D38" s="29"/>
      <c r="E38" s="29"/>
      <c r="F38" s="29"/>
      <c r="G38" s="29"/>
      <c r="H38" s="29"/>
    </row>
    <row r="39" spans="3:8" ht="11.25">
      <c r="C39" s="29"/>
      <c r="D39" s="29"/>
      <c r="E39" s="29"/>
      <c r="F39" s="29"/>
      <c r="G39" s="29"/>
      <c r="H39" s="29"/>
    </row>
    <row r="40" spans="3:8" ht="11.25">
      <c r="C40" s="29"/>
      <c r="D40" s="29"/>
      <c r="E40" s="29"/>
      <c r="F40" s="29"/>
      <c r="G40" s="29"/>
      <c r="H40" s="29"/>
    </row>
    <row r="41" spans="3:8" ht="11.25">
      <c r="C41" s="29"/>
      <c r="D41" s="29"/>
      <c r="E41" s="29"/>
      <c r="F41" s="29"/>
      <c r="G41" s="29"/>
      <c r="H41" s="29"/>
    </row>
    <row r="42" spans="3:8" ht="11.25">
      <c r="C42" s="29"/>
      <c r="D42" s="29"/>
      <c r="E42" s="29"/>
      <c r="F42" s="29"/>
      <c r="G42" s="29"/>
      <c r="H42" s="29"/>
    </row>
    <row r="43" spans="3:8" ht="11.25">
      <c r="C43" s="29"/>
      <c r="D43" s="29"/>
      <c r="E43" s="29"/>
      <c r="F43" s="29"/>
      <c r="G43" s="29"/>
      <c r="H43" s="29"/>
    </row>
    <row r="44" spans="3:8" ht="11.25">
      <c r="C44" s="29"/>
      <c r="D44" s="29"/>
      <c r="E44" s="29"/>
      <c r="F44" s="29"/>
      <c r="G44" s="29"/>
      <c r="H44" s="29"/>
    </row>
    <row r="45" spans="3:8" ht="11.25">
      <c r="C45" s="29"/>
      <c r="D45" s="29"/>
      <c r="E45" s="29"/>
      <c r="F45" s="29"/>
      <c r="G45" s="29"/>
      <c r="H45" s="29"/>
    </row>
    <row r="46" spans="3:8" ht="11.25">
      <c r="C46" s="29"/>
      <c r="D46" s="29"/>
      <c r="E46" s="29"/>
      <c r="F46" s="29"/>
      <c r="G46" s="29"/>
      <c r="H46" s="29"/>
    </row>
    <row r="47" spans="3:8" ht="11.25">
      <c r="C47" s="29"/>
      <c r="D47" s="29"/>
      <c r="E47" s="29"/>
      <c r="F47" s="29"/>
      <c r="G47" s="29"/>
      <c r="H47" s="29"/>
    </row>
    <row r="48" spans="3:8" ht="11.25">
      <c r="C48" s="29"/>
      <c r="D48" s="29"/>
      <c r="E48" s="29"/>
      <c r="F48" s="29"/>
      <c r="G48" s="29"/>
      <c r="H48" s="29"/>
    </row>
    <row r="49" spans="3:8" ht="11.25">
      <c r="C49" s="29"/>
      <c r="D49" s="29"/>
      <c r="E49" s="29"/>
      <c r="F49" s="29"/>
      <c r="G49" s="29"/>
      <c r="H49" s="29"/>
    </row>
    <row r="50" spans="3:8" ht="11.25">
      <c r="C50" s="29"/>
      <c r="D50" s="29"/>
      <c r="E50" s="29"/>
      <c r="F50" s="29"/>
      <c r="G50" s="29"/>
      <c r="H50" s="29"/>
    </row>
    <row r="51" spans="3:8" ht="11.25">
      <c r="C51" s="29"/>
      <c r="D51" s="29"/>
      <c r="E51" s="29"/>
      <c r="F51" s="29"/>
      <c r="G51" s="29"/>
      <c r="H51" s="29"/>
    </row>
    <row r="52" spans="3:8" ht="11.25">
      <c r="C52" s="29"/>
      <c r="D52" s="29"/>
      <c r="E52" s="29"/>
      <c r="F52" s="29"/>
      <c r="G52" s="29"/>
      <c r="H52" s="29"/>
    </row>
    <row r="53" spans="3:8" ht="11.25">
      <c r="C53" s="29"/>
      <c r="D53" s="29"/>
      <c r="E53" s="29"/>
      <c r="F53" s="29"/>
      <c r="G53" s="29"/>
      <c r="H53" s="29"/>
    </row>
    <row r="54" spans="3:8" ht="11.25">
      <c r="C54" s="29"/>
      <c r="D54" s="29"/>
      <c r="E54" s="29"/>
      <c r="F54" s="29"/>
      <c r="G54" s="29"/>
      <c r="H54" s="29"/>
    </row>
    <row r="55" spans="3:8" ht="11.25">
      <c r="C55" s="29"/>
      <c r="D55" s="29"/>
      <c r="E55" s="29"/>
      <c r="F55" s="29"/>
      <c r="G55" s="29"/>
      <c r="H55" s="29"/>
    </row>
    <row r="56" spans="3:8" ht="11.25">
      <c r="C56" s="29"/>
      <c r="D56" s="29"/>
      <c r="E56" s="29"/>
      <c r="F56" s="29"/>
      <c r="G56" s="29"/>
      <c r="H56" s="29"/>
    </row>
    <row r="57" spans="3:8" ht="11.25">
      <c r="C57" s="29"/>
      <c r="D57" s="29"/>
      <c r="E57" s="29"/>
      <c r="F57" s="29"/>
      <c r="G57" s="29"/>
      <c r="H57" s="29"/>
    </row>
    <row r="58" spans="3:8" ht="11.25">
      <c r="C58" s="29"/>
      <c r="D58" s="29"/>
      <c r="E58" s="29"/>
      <c r="F58" s="29"/>
      <c r="G58" s="29"/>
      <c r="H58" s="29"/>
    </row>
    <row r="59" spans="3:8" ht="11.25">
      <c r="C59" s="29"/>
      <c r="D59" s="29"/>
      <c r="E59" s="29"/>
      <c r="F59" s="29"/>
      <c r="G59" s="29"/>
      <c r="H59" s="29"/>
    </row>
    <row r="60" spans="3:8" ht="11.25">
      <c r="C60" s="29"/>
      <c r="D60" s="29"/>
      <c r="E60" s="29"/>
      <c r="F60" s="29"/>
      <c r="G60" s="29"/>
      <c r="H60" s="29"/>
    </row>
    <row r="61" spans="3:8" ht="11.25">
      <c r="C61" s="29"/>
      <c r="D61" s="29"/>
      <c r="E61" s="29"/>
      <c r="F61" s="29"/>
      <c r="G61" s="29"/>
      <c r="H61" s="29"/>
    </row>
    <row r="62" spans="3:8" ht="11.25">
      <c r="C62" s="29"/>
      <c r="D62" s="29"/>
      <c r="E62" s="29"/>
      <c r="F62" s="29"/>
      <c r="G62" s="29"/>
      <c r="H62" s="29"/>
    </row>
    <row r="63" spans="3:8" ht="11.25">
      <c r="C63" s="29"/>
      <c r="D63" s="29"/>
      <c r="E63" s="29"/>
      <c r="F63" s="29"/>
      <c r="G63" s="29"/>
      <c r="H63" s="29"/>
    </row>
    <row r="64" spans="3:8" ht="11.25">
      <c r="C64" s="29"/>
      <c r="D64" s="29"/>
      <c r="E64" s="29"/>
      <c r="F64" s="29"/>
      <c r="G64" s="29"/>
      <c r="H64" s="29"/>
    </row>
    <row r="65" spans="3:8" ht="11.25">
      <c r="C65" s="29"/>
      <c r="D65" s="29"/>
      <c r="E65" s="29"/>
      <c r="F65" s="29"/>
      <c r="G65" s="29"/>
      <c r="H65" s="29"/>
    </row>
    <row r="66" spans="3:8" ht="11.25">
      <c r="C66" s="29"/>
      <c r="D66" s="29"/>
      <c r="E66" s="29"/>
      <c r="F66" s="29"/>
      <c r="G66" s="29"/>
      <c r="H66" s="29"/>
    </row>
    <row r="67" spans="3:8" ht="11.25">
      <c r="C67" s="29"/>
      <c r="D67" s="29"/>
      <c r="E67" s="29"/>
      <c r="F67" s="29"/>
      <c r="G67" s="29"/>
      <c r="H67" s="29"/>
    </row>
    <row r="68" spans="3:8" ht="11.25">
      <c r="C68" s="29"/>
      <c r="D68" s="29"/>
      <c r="E68" s="29"/>
      <c r="F68" s="29"/>
      <c r="G68" s="29"/>
      <c r="H68" s="29"/>
    </row>
    <row r="69" spans="3:8" ht="11.25">
      <c r="C69" s="29"/>
      <c r="D69" s="29"/>
      <c r="E69" s="29"/>
      <c r="F69" s="29"/>
      <c r="G69" s="29"/>
      <c r="H69" s="29"/>
    </row>
    <row r="70" spans="3:8" ht="11.25">
      <c r="C70" s="29"/>
      <c r="D70" s="29"/>
      <c r="E70" s="29"/>
      <c r="F70" s="29"/>
      <c r="G70" s="29"/>
      <c r="H70" s="29"/>
    </row>
    <row r="71" spans="3:8" ht="11.25">
      <c r="C71" s="29"/>
      <c r="D71" s="29"/>
      <c r="E71" s="29"/>
      <c r="F71" s="29"/>
      <c r="G71" s="29"/>
      <c r="H71" s="29"/>
    </row>
    <row r="72" spans="3:8" ht="11.25">
      <c r="C72" s="29"/>
      <c r="D72" s="29"/>
      <c r="E72" s="29"/>
      <c r="F72" s="29"/>
      <c r="G72" s="29"/>
      <c r="H72" s="29"/>
    </row>
    <row r="73" spans="3:8" ht="11.25">
      <c r="C73" s="29"/>
      <c r="D73" s="29"/>
      <c r="E73" s="29"/>
      <c r="F73" s="29"/>
      <c r="G73" s="29"/>
      <c r="H73" s="29"/>
    </row>
    <row r="74" spans="3:8" ht="11.25">
      <c r="C74" s="29"/>
      <c r="D74" s="29"/>
      <c r="E74" s="29"/>
      <c r="F74" s="29"/>
      <c r="G74" s="29"/>
      <c r="H74" s="29"/>
    </row>
    <row r="75" spans="3:8" ht="11.25">
      <c r="C75" s="29"/>
      <c r="D75" s="29"/>
      <c r="E75" s="29"/>
      <c r="F75" s="29"/>
      <c r="G75" s="29"/>
      <c r="H75" s="29"/>
    </row>
    <row r="76" spans="3:8" ht="11.25">
      <c r="C76" s="29"/>
      <c r="D76" s="29"/>
      <c r="E76" s="29"/>
      <c r="F76" s="29"/>
      <c r="G76" s="29"/>
      <c r="H76" s="29"/>
    </row>
    <row r="77" spans="3:8" ht="11.25">
      <c r="C77" s="29"/>
      <c r="D77" s="29"/>
      <c r="E77" s="29"/>
      <c r="F77" s="29"/>
      <c r="G77" s="29"/>
      <c r="H77" s="29"/>
    </row>
    <row r="78" spans="3:8" ht="11.25">
      <c r="C78" s="29"/>
      <c r="D78" s="29"/>
      <c r="E78" s="29"/>
      <c r="F78" s="29"/>
      <c r="G78" s="29"/>
      <c r="H78" s="29"/>
    </row>
    <row r="79" spans="3:8" ht="11.25">
      <c r="C79" s="29"/>
      <c r="D79" s="29"/>
      <c r="E79" s="29"/>
      <c r="F79" s="29"/>
      <c r="G79" s="29"/>
      <c r="H79" s="29"/>
    </row>
    <row r="80" spans="3:8" ht="11.25">
      <c r="C80" s="29"/>
      <c r="D80" s="29"/>
      <c r="E80" s="29"/>
      <c r="F80" s="29"/>
      <c r="G80" s="29"/>
      <c r="H80" s="29"/>
    </row>
    <row r="81" spans="3:8" ht="11.25">
      <c r="C81" s="29"/>
      <c r="D81" s="29"/>
      <c r="E81" s="29"/>
      <c r="F81" s="29"/>
      <c r="G81" s="29"/>
      <c r="H81" s="29"/>
    </row>
    <row r="82" spans="3:8" ht="11.25">
      <c r="C82" s="29"/>
      <c r="D82" s="29"/>
      <c r="E82" s="29"/>
      <c r="F82" s="29"/>
      <c r="G82" s="29"/>
      <c r="H82" s="29"/>
    </row>
    <row r="83" spans="3:8" ht="11.25">
      <c r="C83" s="29"/>
      <c r="D83" s="29"/>
      <c r="E83" s="29"/>
      <c r="F83" s="29"/>
      <c r="G83" s="29"/>
      <c r="H83" s="29"/>
    </row>
    <row r="84" spans="3:8" ht="11.25">
      <c r="C84" s="29"/>
      <c r="D84" s="29"/>
      <c r="E84" s="29"/>
      <c r="F84" s="29"/>
      <c r="G84" s="29"/>
      <c r="H84" s="29"/>
    </row>
    <row r="85" spans="3:8" ht="11.25">
      <c r="C85" s="29"/>
      <c r="D85" s="29"/>
      <c r="E85" s="29"/>
      <c r="F85" s="29"/>
      <c r="G85" s="29"/>
      <c r="H85" s="29"/>
    </row>
    <row r="86" spans="3:8" ht="11.25">
      <c r="C86" s="29"/>
      <c r="D86" s="29"/>
      <c r="E86" s="29"/>
      <c r="F86" s="29"/>
      <c r="G86" s="29"/>
      <c r="H86" s="29"/>
    </row>
    <row r="87" spans="3:8" ht="11.25">
      <c r="C87" s="29"/>
      <c r="D87" s="29"/>
      <c r="E87" s="29"/>
      <c r="F87" s="29"/>
      <c r="G87" s="29"/>
      <c r="H87" s="29"/>
    </row>
    <row r="88" spans="3:8" ht="11.25">
      <c r="C88" s="29"/>
      <c r="D88" s="29"/>
      <c r="E88" s="29"/>
      <c r="F88" s="29"/>
      <c r="G88" s="29"/>
      <c r="H88" s="29"/>
    </row>
    <row r="89" spans="3:8" ht="11.25">
      <c r="C89" s="29"/>
      <c r="D89" s="29"/>
      <c r="E89" s="29"/>
      <c r="F89" s="29"/>
      <c r="G89" s="29"/>
      <c r="H89" s="29"/>
    </row>
    <row r="90" spans="3:8" ht="11.25">
      <c r="C90" s="29"/>
      <c r="D90" s="29"/>
      <c r="E90" s="29"/>
      <c r="F90" s="29"/>
      <c r="G90" s="29"/>
      <c r="H90" s="29"/>
    </row>
    <row r="91" spans="3:8" ht="11.25">
      <c r="C91" s="29"/>
      <c r="D91" s="29"/>
      <c r="E91" s="29"/>
      <c r="F91" s="29"/>
      <c r="G91" s="29"/>
      <c r="H91" s="29"/>
    </row>
    <row r="92" spans="3:8" ht="11.25">
      <c r="C92" s="29"/>
      <c r="D92" s="29"/>
      <c r="E92" s="29"/>
      <c r="F92" s="29"/>
      <c r="G92" s="29"/>
      <c r="H92" s="29"/>
    </row>
    <row r="93" spans="3:8" ht="11.25">
      <c r="C93" s="29"/>
      <c r="D93" s="29"/>
      <c r="E93" s="29"/>
      <c r="F93" s="29"/>
      <c r="G93" s="29"/>
      <c r="H93" s="29"/>
    </row>
    <row r="94" spans="3:8" ht="11.25">
      <c r="C94" s="29"/>
      <c r="D94" s="29"/>
      <c r="E94" s="29"/>
      <c r="F94" s="29"/>
      <c r="G94" s="29"/>
      <c r="H94" s="29"/>
    </row>
    <row r="95" spans="3:8" ht="11.25">
      <c r="C95" s="29"/>
      <c r="D95" s="29"/>
      <c r="E95" s="29"/>
      <c r="F95" s="29"/>
      <c r="G95" s="29"/>
      <c r="H95" s="29"/>
    </row>
    <row r="96" spans="3:8" ht="11.25">
      <c r="C96" s="29"/>
      <c r="D96" s="29"/>
      <c r="E96" s="29"/>
      <c r="F96" s="29"/>
      <c r="G96" s="29"/>
      <c r="H96" s="29"/>
    </row>
    <row r="97" spans="3:8" ht="11.25">
      <c r="C97" s="29"/>
      <c r="D97" s="29"/>
      <c r="E97" s="29"/>
      <c r="F97" s="29"/>
      <c r="G97" s="29"/>
      <c r="H97" s="29"/>
    </row>
    <row r="98" spans="3:8" ht="11.25">
      <c r="C98" s="29"/>
      <c r="D98" s="29"/>
      <c r="E98" s="29"/>
      <c r="F98" s="29"/>
      <c r="G98" s="29"/>
      <c r="H98" s="29"/>
    </row>
    <row r="99" spans="3:8" ht="11.25">
      <c r="C99" s="29"/>
      <c r="D99" s="29"/>
      <c r="E99" s="29"/>
      <c r="F99" s="29"/>
      <c r="G99" s="29"/>
      <c r="H99" s="29"/>
    </row>
    <row r="100" spans="3:8" ht="11.25">
      <c r="C100" s="29"/>
      <c r="D100" s="29"/>
      <c r="E100" s="29"/>
      <c r="F100" s="29"/>
      <c r="G100" s="29"/>
      <c r="H100" s="29"/>
    </row>
    <row r="101" spans="3:8" ht="11.25">
      <c r="C101" s="29"/>
      <c r="D101" s="29"/>
      <c r="E101" s="29"/>
      <c r="F101" s="29"/>
      <c r="G101" s="29"/>
      <c r="H101" s="29"/>
    </row>
    <row r="102" spans="3:8" ht="11.25">
      <c r="C102" s="29"/>
      <c r="D102" s="29"/>
      <c r="E102" s="29"/>
      <c r="F102" s="29"/>
      <c r="G102" s="29"/>
      <c r="H102" s="29"/>
    </row>
    <row r="103" spans="3:8" ht="11.25">
      <c r="C103" s="29"/>
      <c r="D103" s="29"/>
      <c r="E103" s="29"/>
      <c r="F103" s="29"/>
      <c r="G103" s="29"/>
      <c r="H103" s="29"/>
    </row>
    <row r="104" spans="3:8" ht="11.25">
      <c r="C104" s="29"/>
      <c r="D104" s="29"/>
      <c r="E104" s="29"/>
      <c r="F104" s="29"/>
      <c r="G104" s="29"/>
      <c r="H104" s="29"/>
    </row>
    <row r="105" spans="3:8" ht="11.25">
      <c r="C105" s="29"/>
      <c r="D105" s="29"/>
      <c r="E105" s="29"/>
      <c r="F105" s="29"/>
      <c r="G105" s="29"/>
      <c r="H105" s="29"/>
    </row>
    <row r="106" spans="3:8" ht="11.25">
      <c r="C106" s="29"/>
      <c r="D106" s="29"/>
      <c r="E106" s="29"/>
      <c r="F106" s="29"/>
      <c r="G106" s="29"/>
      <c r="H106" s="29"/>
    </row>
    <row r="107" spans="3:8" ht="11.25">
      <c r="C107" s="29"/>
      <c r="D107" s="29"/>
      <c r="E107" s="29"/>
      <c r="F107" s="29"/>
      <c r="G107" s="29"/>
      <c r="H107" s="29"/>
    </row>
    <row r="108" spans="3:8" ht="11.25">
      <c r="C108" s="29"/>
      <c r="D108" s="29"/>
      <c r="E108" s="29"/>
      <c r="F108" s="29"/>
      <c r="G108" s="29"/>
      <c r="H108" s="29"/>
    </row>
    <row r="109" spans="3:8" ht="11.25">
      <c r="C109" s="29"/>
      <c r="D109" s="29"/>
      <c r="E109" s="29"/>
      <c r="F109" s="29"/>
      <c r="G109" s="29"/>
      <c r="H109" s="29"/>
    </row>
    <row r="110" spans="3:8" ht="11.25">
      <c r="C110" s="29"/>
      <c r="D110" s="29"/>
      <c r="E110" s="29"/>
      <c r="F110" s="29"/>
      <c r="G110" s="29"/>
      <c r="H110" s="29"/>
    </row>
    <row r="111" spans="3:8" ht="11.25">
      <c r="C111" s="29"/>
      <c r="D111" s="29"/>
      <c r="E111" s="29"/>
      <c r="F111" s="29"/>
      <c r="G111" s="29"/>
      <c r="H111" s="29"/>
    </row>
    <row r="112" spans="3:8" ht="11.25">
      <c r="C112" s="29"/>
      <c r="D112" s="29"/>
      <c r="E112" s="29"/>
      <c r="F112" s="29"/>
      <c r="G112" s="29"/>
      <c r="H112" s="29"/>
    </row>
    <row r="113" spans="3:8" ht="11.25">
      <c r="C113" s="29"/>
      <c r="D113" s="29"/>
      <c r="E113" s="29"/>
      <c r="F113" s="29"/>
      <c r="G113" s="29"/>
      <c r="H113" s="29"/>
    </row>
    <row r="114" spans="3:8" ht="11.25">
      <c r="C114" s="29"/>
      <c r="D114" s="29"/>
      <c r="E114" s="29"/>
      <c r="F114" s="29"/>
      <c r="G114" s="29"/>
      <c r="H114" s="29"/>
    </row>
    <row r="115" spans="3:8" ht="11.25">
      <c r="C115" s="29"/>
      <c r="D115" s="29"/>
      <c r="E115" s="29"/>
      <c r="F115" s="29"/>
      <c r="G115" s="29"/>
      <c r="H115" s="29"/>
    </row>
    <row r="116" spans="3:8" ht="11.25">
      <c r="C116" s="29"/>
      <c r="D116" s="29"/>
      <c r="E116" s="29"/>
      <c r="F116" s="29"/>
      <c r="G116" s="29"/>
      <c r="H116" s="29"/>
    </row>
    <row r="117" spans="3:8" ht="11.25">
      <c r="C117" s="29"/>
      <c r="D117" s="29"/>
      <c r="E117" s="29"/>
      <c r="F117" s="29"/>
      <c r="G117" s="29"/>
      <c r="H117" s="29"/>
    </row>
    <row r="118" spans="3:8" ht="11.25">
      <c r="C118" s="29"/>
      <c r="D118" s="29"/>
      <c r="E118" s="29"/>
      <c r="F118" s="29"/>
      <c r="G118" s="29"/>
      <c r="H118" s="29"/>
    </row>
    <row r="119" spans="3:8" ht="11.25">
      <c r="C119" s="29"/>
      <c r="D119" s="29"/>
      <c r="E119" s="29"/>
      <c r="F119" s="29"/>
      <c r="G119" s="29"/>
      <c r="H119" s="29"/>
    </row>
    <row r="120" spans="3:8" ht="11.25">
      <c r="C120" s="29"/>
      <c r="D120" s="29"/>
      <c r="E120" s="29"/>
      <c r="F120" s="29"/>
      <c r="G120" s="29"/>
      <c r="H120" s="29"/>
    </row>
    <row r="121" spans="3:8" ht="11.25">
      <c r="C121" s="29"/>
      <c r="D121" s="29"/>
      <c r="E121" s="29"/>
      <c r="F121" s="29"/>
      <c r="G121" s="29"/>
      <c r="H121" s="29"/>
    </row>
    <row r="122" spans="3:8" ht="11.25">
      <c r="C122" s="29"/>
      <c r="D122" s="29"/>
      <c r="E122" s="29"/>
      <c r="F122" s="29"/>
      <c r="G122" s="29"/>
      <c r="H122" s="29"/>
    </row>
    <row r="123" spans="3:8" ht="11.25">
      <c r="C123" s="29"/>
      <c r="D123" s="29"/>
      <c r="E123" s="29"/>
      <c r="F123" s="29"/>
      <c r="G123" s="29"/>
      <c r="H123" s="29"/>
    </row>
    <row r="124" spans="3:8" ht="11.25">
      <c r="C124" s="29"/>
      <c r="D124" s="29"/>
      <c r="E124" s="29"/>
      <c r="F124" s="29"/>
      <c r="G124" s="29"/>
      <c r="H124" s="29"/>
    </row>
    <row r="125" spans="3:8" ht="11.25">
      <c r="C125" s="29"/>
      <c r="D125" s="29"/>
      <c r="E125" s="29"/>
      <c r="F125" s="29"/>
      <c r="G125" s="29"/>
      <c r="H125" s="29"/>
    </row>
    <row r="126" spans="3:8" ht="11.25">
      <c r="C126" s="29"/>
      <c r="D126" s="29"/>
      <c r="E126" s="29"/>
      <c r="F126" s="29"/>
      <c r="G126" s="29"/>
      <c r="H126" s="29"/>
    </row>
    <row r="127" spans="3:8" ht="11.25">
      <c r="C127" s="29"/>
      <c r="D127" s="29"/>
      <c r="E127" s="29"/>
      <c r="F127" s="29"/>
      <c r="G127" s="29"/>
      <c r="H127" s="29"/>
    </row>
    <row r="128" spans="3:8" ht="11.25">
      <c r="C128" s="29"/>
      <c r="D128" s="29"/>
      <c r="E128" s="29"/>
      <c r="F128" s="29"/>
      <c r="G128" s="29"/>
      <c r="H128" s="29"/>
    </row>
    <row r="129" spans="3:8" ht="11.25">
      <c r="C129" s="29"/>
      <c r="D129" s="29"/>
      <c r="E129" s="29"/>
      <c r="F129" s="29"/>
      <c r="G129" s="29"/>
      <c r="H129" s="29"/>
    </row>
    <row r="130" spans="3:8" ht="11.25">
      <c r="C130" s="29"/>
      <c r="D130" s="29"/>
      <c r="E130" s="29"/>
      <c r="F130" s="29"/>
      <c r="G130" s="29"/>
      <c r="H130" s="29"/>
    </row>
    <row r="131" spans="3:8" ht="11.25">
      <c r="C131" s="29"/>
      <c r="D131" s="29"/>
      <c r="E131" s="29"/>
      <c r="F131" s="29"/>
      <c r="G131" s="29"/>
      <c r="H131" s="29"/>
    </row>
    <row r="132" spans="3:8" ht="11.25">
      <c r="C132" s="29"/>
      <c r="D132" s="29"/>
      <c r="E132" s="29"/>
      <c r="F132" s="29"/>
      <c r="G132" s="29"/>
      <c r="H132" s="29"/>
    </row>
    <row r="133" spans="3:8" ht="11.25">
      <c r="C133" s="29"/>
      <c r="D133" s="29"/>
      <c r="E133" s="29"/>
      <c r="F133" s="29"/>
      <c r="G133" s="29"/>
      <c r="H133" s="29"/>
    </row>
    <row r="134" spans="3:8" ht="11.25">
      <c r="C134" s="29"/>
      <c r="D134" s="29"/>
      <c r="E134" s="29"/>
      <c r="F134" s="29"/>
      <c r="G134" s="29"/>
      <c r="H134" s="29"/>
    </row>
    <row r="135" spans="3:8" ht="11.25">
      <c r="C135" s="29"/>
      <c r="D135" s="29"/>
      <c r="E135" s="29"/>
      <c r="F135" s="29"/>
      <c r="G135" s="29"/>
      <c r="H135" s="29"/>
    </row>
    <row r="136" spans="3:8" ht="11.25">
      <c r="C136" s="29"/>
      <c r="D136" s="29"/>
      <c r="E136" s="29"/>
      <c r="F136" s="29"/>
      <c r="G136" s="29"/>
      <c r="H136" s="29"/>
    </row>
    <row r="137" spans="3:8" ht="11.25">
      <c r="C137" s="29"/>
      <c r="D137" s="29"/>
      <c r="E137" s="29"/>
      <c r="F137" s="29"/>
      <c r="G137" s="29"/>
      <c r="H137" s="29"/>
    </row>
    <row r="138" spans="3:8" ht="11.25">
      <c r="C138" s="29"/>
      <c r="D138" s="29"/>
      <c r="E138" s="29"/>
      <c r="F138" s="29"/>
      <c r="G138" s="29"/>
      <c r="H138" s="29"/>
    </row>
    <row r="139" spans="3:8" ht="11.25">
      <c r="C139" s="29"/>
      <c r="D139" s="29"/>
      <c r="E139" s="29"/>
      <c r="F139" s="29"/>
      <c r="G139" s="29"/>
      <c r="H139" s="29"/>
    </row>
    <row r="140" spans="3:8" ht="11.25">
      <c r="C140" s="29"/>
      <c r="D140" s="29"/>
      <c r="E140" s="29"/>
      <c r="F140" s="29"/>
      <c r="G140" s="29"/>
      <c r="H140" s="29"/>
    </row>
    <row r="141" spans="3:8" ht="11.25">
      <c r="C141" s="29"/>
      <c r="D141" s="29"/>
      <c r="E141" s="29"/>
      <c r="F141" s="29"/>
      <c r="G141" s="29"/>
      <c r="H141" s="29"/>
    </row>
    <row r="142" spans="3:8" ht="11.25">
      <c r="C142" s="29"/>
      <c r="D142" s="29"/>
      <c r="E142" s="29"/>
      <c r="F142" s="29"/>
      <c r="G142" s="29"/>
      <c r="H142" s="29"/>
    </row>
    <row r="143" spans="3:8" ht="11.25">
      <c r="C143" s="29"/>
      <c r="D143" s="29"/>
      <c r="E143" s="29"/>
      <c r="F143" s="29"/>
      <c r="G143" s="29"/>
      <c r="H143" s="29"/>
    </row>
    <row r="144" spans="3:8" ht="11.25">
      <c r="C144" s="29"/>
      <c r="D144" s="29"/>
      <c r="E144" s="29"/>
      <c r="F144" s="29"/>
      <c r="G144" s="29"/>
      <c r="H144" s="29"/>
    </row>
    <row r="145" spans="3:8" ht="11.25">
      <c r="C145" s="29"/>
      <c r="D145" s="29"/>
      <c r="E145" s="29"/>
      <c r="F145" s="29"/>
      <c r="G145" s="29"/>
      <c r="H145" s="29"/>
    </row>
    <row r="146" spans="3:8" ht="11.25">
      <c r="C146" s="29"/>
      <c r="D146" s="29"/>
      <c r="E146" s="29"/>
      <c r="F146" s="29"/>
      <c r="G146" s="29"/>
      <c r="H146" s="29"/>
    </row>
    <row r="147" spans="3:8" ht="11.25">
      <c r="C147" s="29"/>
      <c r="D147" s="29"/>
      <c r="E147" s="29"/>
      <c r="F147" s="29"/>
      <c r="G147" s="29"/>
      <c r="H147" s="29"/>
    </row>
    <row r="148" spans="3:8" ht="11.25">
      <c r="C148" s="29"/>
      <c r="D148" s="29"/>
      <c r="E148" s="29"/>
      <c r="F148" s="29"/>
      <c r="G148" s="29"/>
      <c r="H148" s="29"/>
    </row>
    <row r="149" spans="3:8" ht="11.25">
      <c r="C149" s="29"/>
      <c r="D149" s="29"/>
      <c r="E149" s="29"/>
      <c r="F149" s="29"/>
      <c r="G149" s="29"/>
      <c r="H149" s="29"/>
    </row>
    <row r="150" spans="3:8" ht="11.25">
      <c r="C150" s="29"/>
      <c r="D150" s="29"/>
      <c r="E150" s="29"/>
      <c r="F150" s="29"/>
      <c r="G150" s="29"/>
      <c r="H150" s="29"/>
    </row>
    <row r="151" spans="3:8" ht="11.25">
      <c r="C151" s="29"/>
      <c r="D151" s="29"/>
      <c r="E151" s="29"/>
      <c r="F151" s="29"/>
      <c r="G151" s="29"/>
      <c r="H151" s="29"/>
    </row>
    <row r="152" spans="3:8" ht="11.25">
      <c r="C152" s="29"/>
      <c r="D152" s="29"/>
      <c r="E152" s="29"/>
      <c r="F152" s="29"/>
      <c r="G152" s="29"/>
      <c r="H152" s="29"/>
    </row>
    <row r="153" spans="3:8" ht="11.25">
      <c r="C153" s="29"/>
      <c r="D153" s="29"/>
      <c r="E153" s="29"/>
      <c r="F153" s="29"/>
      <c r="G153" s="29"/>
      <c r="H153" s="29"/>
    </row>
    <row r="154" spans="3:8" ht="11.25">
      <c r="C154" s="29"/>
      <c r="D154" s="29"/>
      <c r="E154" s="29"/>
      <c r="F154" s="29"/>
      <c r="G154" s="29"/>
      <c r="H154" s="29"/>
    </row>
    <row r="155" spans="3:8" ht="11.25">
      <c r="C155" s="29"/>
      <c r="D155" s="29"/>
      <c r="E155" s="29"/>
      <c r="F155" s="29"/>
      <c r="G155" s="29"/>
      <c r="H155" s="29"/>
    </row>
    <row r="156" spans="3:8" ht="11.25">
      <c r="C156" s="29"/>
      <c r="D156" s="29"/>
      <c r="E156" s="29"/>
      <c r="F156" s="29"/>
      <c r="G156" s="29"/>
      <c r="H156" s="29"/>
    </row>
    <row r="157" spans="3:8" ht="11.25">
      <c r="C157" s="29"/>
      <c r="D157" s="29"/>
      <c r="E157" s="29"/>
      <c r="F157" s="29"/>
      <c r="G157" s="29"/>
      <c r="H157" s="29"/>
    </row>
    <row r="158" spans="3:8" ht="11.25">
      <c r="C158" s="29"/>
      <c r="D158" s="29"/>
      <c r="E158" s="29"/>
      <c r="F158" s="29"/>
      <c r="G158" s="29"/>
      <c r="H158" s="29"/>
    </row>
    <row r="159" spans="3:8" ht="11.25">
      <c r="C159" s="29"/>
      <c r="D159" s="29"/>
      <c r="E159" s="29"/>
      <c r="F159" s="29"/>
      <c r="G159" s="29"/>
      <c r="H159" s="29"/>
    </row>
    <row r="160" spans="3:8" ht="11.25">
      <c r="C160" s="29"/>
      <c r="D160" s="29"/>
      <c r="E160" s="29"/>
      <c r="F160" s="29"/>
      <c r="G160" s="29"/>
      <c r="H160" s="29"/>
    </row>
    <row r="161" spans="3:8" ht="11.25">
      <c r="C161" s="29"/>
      <c r="D161" s="29"/>
      <c r="E161" s="29"/>
      <c r="F161" s="29"/>
      <c r="G161" s="29"/>
      <c r="H161" s="29"/>
    </row>
    <row r="162" spans="3:8" ht="11.25">
      <c r="C162" s="29"/>
      <c r="D162" s="29"/>
      <c r="E162" s="29"/>
      <c r="F162" s="29"/>
      <c r="G162" s="29"/>
      <c r="H162" s="29"/>
    </row>
    <row r="163" spans="3:8" ht="11.25">
      <c r="C163" s="29"/>
      <c r="D163" s="29"/>
      <c r="E163" s="29"/>
      <c r="F163" s="29"/>
      <c r="G163" s="29"/>
      <c r="H163" s="29"/>
    </row>
    <row r="164" spans="3:8" ht="11.25">
      <c r="C164" s="29"/>
      <c r="D164" s="29"/>
      <c r="E164" s="29"/>
      <c r="F164" s="29"/>
      <c r="G164" s="29"/>
      <c r="H164" s="29"/>
    </row>
    <row r="165" spans="3:8" ht="11.25">
      <c r="C165" s="29"/>
      <c r="D165" s="29"/>
      <c r="E165" s="29"/>
      <c r="F165" s="29"/>
      <c r="G165" s="29"/>
      <c r="H165" s="29"/>
    </row>
    <row r="166" spans="3:8" ht="11.25">
      <c r="C166" s="29"/>
      <c r="D166" s="29"/>
      <c r="E166" s="29"/>
      <c r="F166" s="29"/>
      <c r="G166" s="29"/>
      <c r="H166" s="29"/>
    </row>
    <row r="167" spans="3:8" ht="11.25">
      <c r="C167" s="29"/>
      <c r="D167" s="29"/>
      <c r="E167" s="29"/>
      <c r="F167" s="29"/>
      <c r="G167" s="29"/>
      <c r="H167" s="29"/>
    </row>
    <row r="168" spans="3:8" ht="11.25">
      <c r="C168" s="29"/>
      <c r="D168" s="29"/>
      <c r="E168" s="29"/>
      <c r="F168" s="29"/>
      <c r="G168" s="29"/>
      <c r="H168" s="29"/>
    </row>
    <row r="169" spans="3:8" ht="11.25">
      <c r="C169" s="29"/>
      <c r="D169" s="29"/>
      <c r="E169" s="29"/>
      <c r="F169" s="29"/>
      <c r="G169" s="29"/>
      <c r="H169" s="29"/>
    </row>
    <row r="170" spans="3:8" ht="11.25">
      <c r="C170" s="29"/>
      <c r="D170" s="29"/>
      <c r="E170" s="29"/>
      <c r="F170" s="29"/>
      <c r="G170" s="29"/>
      <c r="H170" s="29"/>
    </row>
    <row r="171" spans="3:8" ht="11.25">
      <c r="C171" s="29"/>
      <c r="D171" s="29"/>
      <c r="E171" s="29"/>
      <c r="F171" s="29"/>
      <c r="G171" s="29"/>
      <c r="H171" s="29"/>
    </row>
    <row r="172" spans="3:8" ht="11.25">
      <c r="C172" s="29"/>
      <c r="D172" s="29"/>
      <c r="E172" s="29"/>
      <c r="F172" s="29"/>
      <c r="G172" s="29"/>
      <c r="H172" s="29"/>
    </row>
    <row r="173" spans="3:8" ht="11.25">
      <c r="C173" s="29"/>
      <c r="D173" s="29"/>
      <c r="E173" s="29"/>
      <c r="F173" s="29"/>
      <c r="G173" s="29"/>
      <c r="H173" s="29"/>
    </row>
    <row r="174" spans="3:8" ht="11.25">
      <c r="C174" s="29"/>
      <c r="D174" s="29"/>
      <c r="E174" s="29"/>
      <c r="F174" s="29"/>
      <c r="G174" s="29"/>
      <c r="H174" s="29"/>
    </row>
    <row r="175" spans="3:8" ht="11.25">
      <c r="C175" s="29"/>
      <c r="D175" s="29"/>
      <c r="E175" s="29"/>
      <c r="F175" s="29"/>
      <c r="G175" s="29"/>
      <c r="H175" s="29"/>
    </row>
    <row r="176" spans="3:8" ht="11.25">
      <c r="C176" s="29"/>
      <c r="D176" s="29"/>
      <c r="E176" s="29"/>
      <c r="F176" s="29"/>
      <c r="G176" s="29"/>
      <c r="H176" s="29"/>
    </row>
    <row r="177" spans="3:8" ht="11.25">
      <c r="C177" s="29"/>
      <c r="D177" s="29"/>
      <c r="E177" s="29"/>
      <c r="F177" s="29"/>
      <c r="G177" s="29"/>
      <c r="H177" s="29"/>
    </row>
    <row r="178" spans="3:8" ht="11.25">
      <c r="C178" s="29"/>
      <c r="D178" s="29"/>
      <c r="E178" s="29"/>
      <c r="F178" s="29"/>
      <c r="G178" s="29"/>
      <c r="H178" s="29"/>
    </row>
    <row r="179" spans="3:8" ht="11.25">
      <c r="C179" s="29"/>
      <c r="D179" s="29"/>
      <c r="E179" s="29"/>
      <c r="F179" s="29"/>
      <c r="G179" s="29"/>
      <c r="H179" s="29"/>
    </row>
    <row r="180" spans="3:8" ht="11.25">
      <c r="C180" s="29"/>
      <c r="D180" s="29"/>
      <c r="E180" s="29"/>
      <c r="F180" s="29"/>
      <c r="G180" s="29"/>
      <c r="H180" s="29"/>
    </row>
    <row r="181" spans="3:8" ht="11.25">
      <c r="C181" s="29"/>
      <c r="D181" s="29"/>
      <c r="E181" s="29"/>
      <c r="F181" s="29"/>
      <c r="G181" s="29"/>
      <c r="H181" s="29"/>
    </row>
    <row r="182" spans="3:8" ht="11.25">
      <c r="C182" s="29"/>
      <c r="D182" s="29"/>
      <c r="E182" s="29"/>
      <c r="F182" s="29"/>
      <c r="G182" s="29"/>
      <c r="H182" s="29"/>
    </row>
    <row r="183" spans="3:8" ht="11.25">
      <c r="C183" s="29"/>
      <c r="D183" s="29"/>
      <c r="E183" s="29"/>
      <c r="F183" s="29"/>
      <c r="G183" s="29"/>
      <c r="H183" s="29"/>
    </row>
    <row r="184" spans="3:8" ht="11.25">
      <c r="C184" s="29"/>
      <c r="D184" s="29"/>
      <c r="E184" s="29"/>
      <c r="F184" s="29"/>
      <c r="G184" s="29"/>
      <c r="H184" s="29"/>
    </row>
    <row r="185" spans="3:8" ht="11.25">
      <c r="C185" s="29"/>
      <c r="D185" s="29"/>
      <c r="E185" s="29"/>
      <c r="F185" s="29"/>
      <c r="G185" s="29"/>
      <c r="H185" s="29"/>
    </row>
    <row r="186" spans="3:8" ht="11.25">
      <c r="C186" s="29"/>
      <c r="D186" s="29"/>
      <c r="E186" s="29"/>
      <c r="F186" s="29"/>
      <c r="G186" s="29"/>
      <c r="H186" s="29"/>
    </row>
    <row r="187" spans="3:8" ht="11.25">
      <c r="C187" s="29"/>
      <c r="D187" s="29"/>
      <c r="E187" s="29"/>
      <c r="F187" s="29"/>
      <c r="G187" s="29"/>
      <c r="H187" s="29"/>
    </row>
    <row r="188" spans="3:8" ht="11.25">
      <c r="C188" s="29"/>
      <c r="D188" s="29"/>
      <c r="E188" s="29"/>
      <c r="F188" s="29"/>
      <c r="G188" s="29"/>
      <c r="H188" s="29"/>
    </row>
    <row r="189" spans="3:8" ht="11.25">
      <c r="C189" s="29"/>
      <c r="D189" s="29"/>
      <c r="E189" s="29"/>
      <c r="F189" s="29"/>
      <c r="G189" s="29"/>
      <c r="H189" s="29"/>
    </row>
    <row r="190" spans="3:8" ht="11.25">
      <c r="C190" s="29"/>
      <c r="D190" s="29"/>
      <c r="E190" s="29"/>
      <c r="F190" s="29"/>
      <c r="G190" s="29"/>
      <c r="H190" s="29"/>
    </row>
    <row r="191" spans="3:8" ht="11.25">
      <c r="C191" s="29"/>
      <c r="D191" s="29"/>
      <c r="E191" s="29"/>
      <c r="F191" s="29"/>
      <c r="G191" s="29"/>
      <c r="H191" s="29"/>
    </row>
    <row r="192" spans="3:8" ht="11.25">
      <c r="C192" s="29"/>
      <c r="D192" s="29"/>
      <c r="E192" s="29"/>
      <c r="F192" s="29"/>
      <c r="G192" s="29"/>
      <c r="H192" s="29"/>
    </row>
    <row r="193" spans="3:8" ht="11.25">
      <c r="C193" s="29"/>
      <c r="D193" s="29"/>
      <c r="E193" s="29"/>
      <c r="F193" s="29"/>
      <c r="G193" s="29"/>
      <c r="H193" s="29"/>
    </row>
    <row r="194" spans="3:8" ht="11.25">
      <c r="C194" s="29"/>
      <c r="D194" s="29"/>
      <c r="E194" s="29"/>
      <c r="F194" s="29"/>
      <c r="G194" s="29"/>
      <c r="H194" s="29"/>
    </row>
    <row r="195" spans="3:8" ht="11.25">
      <c r="C195" s="29"/>
      <c r="D195" s="29"/>
      <c r="E195" s="29"/>
      <c r="F195" s="29"/>
      <c r="G195" s="29"/>
      <c r="H195" s="29"/>
    </row>
    <row r="196" spans="3:8" ht="11.25">
      <c r="C196" s="29"/>
      <c r="D196" s="29"/>
      <c r="E196" s="29"/>
      <c r="F196" s="29"/>
      <c r="G196" s="29"/>
      <c r="H196" s="29"/>
    </row>
    <row r="197" spans="3:8" ht="11.25">
      <c r="C197" s="29"/>
      <c r="D197" s="29"/>
      <c r="E197" s="29"/>
      <c r="F197" s="29"/>
      <c r="G197" s="29"/>
      <c r="H197" s="29"/>
    </row>
    <row r="198" spans="3:8" ht="11.25">
      <c r="C198" s="29"/>
      <c r="D198" s="29"/>
      <c r="E198" s="29"/>
      <c r="F198" s="29"/>
      <c r="G198" s="29"/>
      <c r="H198" s="29"/>
    </row>
    <row r="199" spans="3:8" ht="11.25">
      <c r="C199" s="29"/>
      <c r="D199" s="29"/>
      <c r="E199" s="29"/>
      <c r="F199" s="29"/>
      <c r="G199" s="29"/>
      <c r="H199" s="29"/>
    </row>
    <row r="200" spans="3:8" ht="11.25">
      <c r="C200" s="29"/>
      <c r="D200" s="29"/>
      <c r="E200" s="29"/>
      <c r="F200" s="29"/>
      <c r="G200" s="29"/>
      <c r="H200" s="29"/>
    </row>
    <row r="201" spans="3:8" ht="11.25">
      <c r="C201" s="29"/>
      <c r="D201" s="29"/>
      <c r="E201" s="29"/>
      <c r="F201" s="29"/>
      <c r="G201" s="29"/>
      <c r="H201" s="29"/>
    </row>
    <row r="202" spans="3:8" ht="11.25">
      <c r="C202" s="29"/>
      <c r="D202" s="29"/>
      <c r="E202" s="29"/>
      <c r="F202" s="29"/>
      <c r="G202" s="29"/>
      <c r="H202" s="29"/>
    </row>
    <row r="203" spans="3:8" ht="11.25">
      <c r="C203" s="29"/>
      <c r="D203" s="29"/>
      <c r="E203" s="29"/>
      <c r="F203" s="29"/>
      <c r="G203" s="29"/>
      <c r="H203" s="29"/>
    </row>
    <row r="204" spans="3:8" ht="11.25">
      <c r="C204" s="29"/>
      <c r="D204" s="29"/>
      <c r="E204" s="29"/>
      <c r="F204" s="29"/>
      <c r="G204" s="29"/>
      <c r="H204" s="29"/>
    </row>
    <row r="205" spans="3:8" ht="11.25">
      <c r="C205" s="29"/>
      <c r="D205" s="29"/>
      <c r="E205" s="29"/>
      <c r="F205" s="29"/>
      <c r="G205" s="29"/>
      <c r="H205" s="29"/>
    </row>
    <row r="206" spans="3:8" ht="11.25">
      <c r="C206" s="29"/>
      <c r="D206" s="29"/>
      <c r="E206" s="29"/>
      <c r="F206" s="29"/>
      <c r="G206" s="29"/>
      <c r="H206" s="29"/>
    </row>
    <row r="207" spans="3:8" ht="11.25">
      <c r="C207" s="29"/>
      <c r="D207" s="29"/>
      <c r="E207" s="29"/>
      <c r="F207" s="29"/>
      <c r="G207" s="29"/>
      <c r="H207" s="29"/>
    </row>
    <row r="208" spans="3:8" ht="11.25">
      <c r="C208" s="29"/>
      <c r="D208" s="29"/>
      <c r="E208" s="29"/>
      <c r="F208" s="29"/>
      <c r="G208" s="29"/>
      <c r="H208" s="29"/>
    </row>
    <row r="209" spans="3:8" ht="11.25">
      <c r="C209" s="29"/>
      <c r="D209" s="29"/>
      <c r="E209" s="29"/>
      <c r="F209" s="29"/>
      <c r="G209" s="29"/>
      <c r="H209" s="29"/>
    </row>
    <row r="210" spans="3:8" ht="11.25">
      <c r="C210" s="29"/>
      <c r="D210" s="29"/>
      <c r="E210" s="29"/>
      <c r="F210" s="29"/>
      <c r="G210" s="29"/>
      <c r="H210" s="29"/>
    </row>
    <row r="211" spans="3:8" ht="11.25">
      <c r="C211" s="29"/>
      <c r="D211" s="29"/>
      <c r="E211" s="29"/>
      <c r="F211" s="29"/>
      <c r="G211" s="29"/>
      <c r="H211" s="29"/>
    </row>
    <row r="212" spans="3:8" ht="11.25">
      <c r="C212" s="29"/>
      <c r="D212" s="29"/>
      <c r="E212" s="29"/>
      <c r="F212" s="29"/>
      <c r="G212" s="29"/>
      <c r="H212" s="29"/>
    </row>
    <row r="213" spans="3:8" ht="11.25">
      <c r="C213" s="29"/>
      <c r="D213" s="29"/>
      <c r="E213" s="29"/>
      <c r="F213" s="29"/>
      <c r="G213" s="29"/>
      <c r="H213" s="29"/>
    </row>
    <row r="214" spans="3:8" ht="11.25">
      <c r="C214" s="29"/>
      <c r="D214" s="29"/>
      <c r="E214" s="29"/>
      <c r="F214" s="29"/>
      <c r="G214" s="29"/>
      <c r="H214" s="29"/>
    </row>
    <row r="215" spans="3:8" ht="11.25">
      <c r="C215" s="29"/>
      <c r="D215" s="29"/>
      <c r="E215" s="29"/>
      <c r="F215" s="29"/>
      <c r="G215" s="29"/>
      <c r="H215" s="29"/>
    </row>
    <row r="216" spans="3:8" ht="11.25">
      <c r="C216" s="29"/>
      <c r="D216" s="29"/>
      <c r="E216" s="29"/>
      <c r="F216" s="29"/>
      <c r="G216" s="29"/>
      <c r="H216" s="29"/>
    </row>
    <row r="217" spans="3:8" ht="11.25">
      <c r="C217" s="29"/>
      <c r="D217" s="29"/>
      <c r="E217" s="29"/>
      <c r="F217" s="29"/>
      <c r="G217" s="29"/>
      <c r="H217" s="29"/>
    </row>
    <row r="218" spans="3:8" ht="11.25">
      <c r="C218" s="29"/>
      <c r="D218" s="29"/>
      <c r="E218" s="29"/>
      <c r="F218" s="29"/>
      <c r="G218" s="29"/>
      <c r="H218" s="29"/>
    </row>
    <row r="219" spans="3:8" ht="11.25">
      <c r="C219" s="29"/>
      <c r="D219" s="29"/>
      <c r="E219" s="29"/>
      <c r="F219" s="29"/>
      <c r="G219" s="29"/>
      <c r="H219" s="29"/>
    </row>
    <row r="220" spans="3:8" ht="11.25">
      <c r="C220" s="29"/>
      <c r="D220" s="29"/>
      <c r="E220" s="29"/>
      <c r="F220" s="29"/>
      <c r="G220" s="29"/>
      <c r="H220" s="29"/>
    </row>
    <row r="221" spans="3:8" ht="11.25">
      <c r="C221" s="29"/>
      <c r="D221" s="29"/>
      <c r="E221" s="29"/>
      <c r="F221" s="29"/>
      <c r="G221" s="29"/>
      <c r="H221" s="29"/>
    </row>
    <row r="222" spans="3:8" ht="11.25">
      <c r="C222" s="29"/>
      <c r="D222" s="29"/>
      <c r="E222" s="29"/>
      <c r="F222" s="29"/>
      <c r="G222" s="29"/>
      <c r="H222" s="29"/>
    </row>
    <row r="223" spans="3:8" ht="11.25">
      <c r="C223" s="29"/>
      <c r="D223" s="29"/>
      <c r="E223" s="29"/>
      <c r="F223" s="29"/>
      <c r="G223" s="29"/>
      <c r="H223" s="29"/>
    </row>
    <row r="224" spans="3:8" ht="11.25">
      <c r="C224" s="29"/>
      <c r="D224" s="29"/>
      <c r="E224" s="29"/>
      <c r="F224" s="29"/>
      <c r="G224" s="29"/>
      <c r="H224" s="29"/>
    </row>
    <row r="225" spans="3:8" ht="11.25">
      <c r="C225" s="29"/>
      <c r="D225" s="29"/>
      <c r="E225" s="29"/>
      <c r="F225" s="29"/>
      <c r="G225" s="29"/>
      <c r="H225" s="29"/>
    </row>
    <row r="226" spans="3:8" ht="11.25">
      <c r="C226" s="29"/>
      <c r="D226" s="29"/>
      <c r="E226" s="29"/>
      <c r="F226" s="29"/>
      <c r="G226" s="29"/>
      <c r="H226" s="29"/>
    </row>
    <row r="227" spans="3:8" ht="11.25">
      <c r="C227" s="29"/>
      <c r="D227" s="29"/>
      <c r="E227" s="29"/>
      <c r="F227" s="29"/>
      <c r="G227" s="29"/>
      <c r="H227" s="29"/>
    </row>
    <row r="228" spans="3:8" ht="11.25">
      <c r="C228" s="29"/>
      <c r="D228" s="29"/>
      <c r="E228" s="29"/>
      <c r="F228" s="29"/>
      <c r="G228" s="29"/>
      <c r="H228" s="29"/>
    </row>
    <row r="229" spans="3:8" ht="11.25">
      <c r="C229" s="29"/>
      <c r="D229" s="29"/>
      <c r="E229" s="29"/>
      <c r="F229" s="29"/>
      <c r="G229" s="29"/>
      <c r="H229" s="29"/>
    </row>
    <row r="230" spans="3:8" ht="11.25">
      <c r="C230" s="29"/>
      <c r="D230" s="29"/>
      <c r="E230" s="29"/>
      <c r="F230" s="29"/>
      <c r="G230" s="29"/>
      <c r="H230" s="29"/>
    </row>
    <row r="231" spans="3:8" ht="11.25">
      <c r="C231" s="29"/>
      <c r="D231" s="29"/>
      <c r="E231" s="29"/>
      <c r="F231" s="29"/>
      <c r="G231" s="29"/>
      <c r="H231" s="29"/>
    </row>
    <row r="232" spans="3:8" ht="11.25">
      <c r="C232" s="29"/>
      <c r="D232" s="29"/>
      <c r="E232" s="29"/>
      <c r="F232" s="29"/>
      <c r="G232" s="29"/>
      <c r="H232" s="29"/>
    </row>
    <row r="233" spans="3:8" ht="11.25">
      <c r="C233" s="29"/>
      <c r="D233" s="29"/>
      <c r="E233" s="29"/>
      <c r="F233" s="29"/>
      <c r="G233" s="29"/>
      <c r="H233" s="29"/>
    </row>
    <row r="234" spans="3:8" ht="11.25">
      <c r="C234" s="29"/>
      <c r="D234" s="29"/>
      <c r="E234" s="29"/>
      <c r="F234" s="29"/>
      <c r="G234" s="29"/>
      <c r="H234" s="29"/>
    </row>
    <row r="235" spans="3:8" ht="11.25">
      <c r="C235" s="29"/>
      <c r="D235" s="29"/>
      <c r="E235" s="29"/>
      <c r="F235" s="29"/>
      <c r="G235" s="29"/>
      <c r="H235" s="29"/>
    </row>
    <row r="236" spans="3:8" ht="11.25">
      <c r="C236" s="29"/>
      <c r="D236" s="29"/>
      <c r="E236" s="29"/>
      <c r="F236" s="29"/>
      <c r="G236" s="29"/>
      <c r="H236" s="29"/>
    </row>
    <row r="237" spans="3:8" ht="11.25">
      <c r="C237" s="29"/>
      <c r="D237" s="29"/>
      <c r="E237" s="29"/>
      <c r="F237" s="29"/>
      <c r="G237" s="29"/>
      <c r="H237" s="29"/>
    </row>
    <row r="238" spans="3:8" ht="11.25">
      <c r="C238" s="29"/>
      <c r="D238" s="29"/>
      <c r="E238" s="29"/>
      <c r="F238" s="29"/>
      <c r="G238" s="29"/>
      <c r="H238" s="29"/>
    </row>
    <row r="239" spans="3:8" ht="11.25">
      <c r="C239" s="29"/>
      <c r="D239" s="29"/>
      <c r="E239" s="29"/>
      <c r="F239" s="29"/>
      <c r="G239" s="29"/>
      <c r="H239" s="29"/>
    </row>
    <row r="240" spans="3:8" ht="11.25">
      <c r="C240" s="29"/>
      <c r="D240" s="29"/>
      <c r="E240" s="29"/>
      <c r="F240" s="29"/>
      <c r="G240" s="29"/>
      <c r="H240" s="29"/>
    </row>
    <row r="241" spans="3:8" ht="11.25">
      <c r="C241" s="29"/>
      <c r="D241" s="29"/>
      <c r="E241" s="29"/>
      <c r="F241" s="29"/>
      <c r="G241" s="29"/>
      <c r="H241" s="29"/>
    </row>
    <row r="242" spans="3:8" ht="11.25">
      <c r="C242" s="29"/>
      <c r="D242" s="29"/>
      <c r="E242" s="29"/>
      <c r="F242" s="29"/>
      <c r="G242" s="29"/>
      <c r="H242" s="29"/>
    </row>
    <row r="243" spans="3:8" ht="11.25">
      <c r="C243" s="29"/>
      <c r="D243" s="29"/>
      <c r="E243" s="29"/>
      <c r="F243" s="29"/>
      <c r="G243" s="29"/>
      <c r="H243" s="29"/>
    </row>
    <row r="244" spans="3:8" ht="11.25">
      <c r="C244" s="29"/>
      <c r="D244" s="29"/>
      <c r="E244" s="29"/>
      <c r="F244" s="29"/>
      <c r="G244" s="29"/>
      <c r="H244" s="29"/>
    </row>
    <row r="245" spans="3:8" ht="11.25">
      <c r="C245" s="29"/>
      <c r="D245" s="29"/>
      <c r="E245" s="29"/>
      <c r="F245" s="29"/>
      <c r="G245" s="29"/>
      <c r="H245" s="29"/>
    </row>
    <row r="246" spans="3:8" ht="11.25">
      <c r="C246" s="29"/>
      <c r="D246" s="29"/>
      <c r="E246" s="29"/>
      <c r="F246" s="29"/>
      <c r="G246" s="29"/>
      <c r="H246" s="29"/>
    </row>
    <row r="247" spans="3:8" ht="11.25">
      <c r="C247" s="29"/>
      <c r="D247" s="29"/>
      <c r="E247" s="29"/>
      <c r="F247" s="29"/>
      <c r="G247" s="29"/>
      <c r="H247" s="29"/>
    </row>
    <row r="248" spans="3:8" ht="11.25">
      <c r="C248" s="29"/>
      <c r="D248" s="29"/>
      <c r="E248" s="29"/>
      <c r="F248" s="29"/>
      <c r="G248" s="29"/>
      <c r="H248" s="29"/>
    </row>
    <row r="249" spans="3:8" ht="11.25">
      <c r="C249" s="29"/>
      <c r="D249" s="29"/>
      <c r="E249" s="29"/>
      <c r="F249" s="29"/>
      <c r="G249" s="29"/>
      <c r="H249" s="29"/>
    </row>
    <row r="250" spans="3:8" ht="11.25">
      <c r="C250" s="29"/>
      <c r="D250" s="29"/>
      <c r="E250" s="29"/>
      <c r="F250" s="29"/>
      <c r="G250" s="29"/>
      <c r="H250" s="29"/>
    </row>
    <row r="251" spans="3:8" ht="11.25">
      <c r="C251" s="29"/>
      <c r="D251" s="29"/>
      <c r="E251" s="29"/>
      <c r="F251" s="29"/>
      <c r="G251" s="29"/>
      <c r="H251" s="29"/>
    </row>
    <row r="252" spans="3:8" ht="11.25">
      <c r="C252" s="29"/>
      <c r="D252" s="29"/>
      <c r="E252" s="29"/>
      <c r="F252" s="29"/>
      <c r="G252" s="29"/>
      <c r="H252" s="29"/>
    </row>
    <row r="253" spans="3:8" ht="11.25">
      <c r="C253" s="29"/>
      <c r="D253" s="29"/>
      <c r="E253" s="29"/>
      <c r="F253" s="29"/>
      <c r="G253" s="29"/>
      <c r="H253" s="29"/>
    </row>
    <row r="254" spans="3:8" ht="11.25">
      <c r="C254" s="29"/>
      <c r="D254" s="29"/>
      <c r="E254" s="29"/>
      <c r="F254" s="29"/>
      <c r="G254" s="29"/>
      <c r="H254" s="29"/>
    </row>
    <row r="255" spans="3:8" ht="11.25">
      <c r="C255" s="29"/>
      <c r="D255" s="29"/>
      <c r="E255" s="29"/>
      <c r="F255" s="29"/>
      <c r="G255" s="29"/>
      <c r="H255" s="29"/>
    </row>
    <row r="256" spans="3:8" ht="11.25">
      <c r="C256" s="29"/>
      <c r="D256" s="29"/>
      <c r="E256" s="29"/>
      <c r="F256" s="29"/>
      <c r="G256" s="29"/>
      <c r="H256" s="29"/>
    </row>
    <row r="257" spans="3:8" ht="11.25">
      <c r="C257" s="29"/>
      <c r="D257" s="29"/>
      <c r="E257" s="29"/>
      <c r="F257" s="29"/>
      <c r="G257" s="29"/>
      <c r="H257" s="29"/>
    </row>
    <row r="258" spans="3:8" ht="11.25">
      <c r="C258" s="29"/>
      <c r="D258" s="29"/>
      <c r="E258" s="29"/>
      <c r="F258" s="29"/>
      <c r="G258" s="29"/>
      <c r="H258" s="29"/>
    </row>
    <row r="259" spans="3:8" ht="11.25">
      <c r="C259" s="29"/>
      <c r="D259" s="29"/>
      <c r="E259" s="29"/>
      <c r="F259" s="29"/>
      <c r="G259" s="29"/>
      <c r="H259" s="29"/>
    </row>
    <row r="260" spans="3:8" ht="11.25">
      <c r="C260" s="29"/>
      <c r="D260" s="29"/>
      <c r="E260" s="29"/>
      <c r="F260" s="29"/>
      <c r="G260" s="29"/>
      <c r="H260" s="29"/>
    </row>
    <row r="261" spans="3:8" ht="11.25">
      <c r="C261" s="29"/>
      <c r="D261" s="29"/>
      <c r="E261" s="29"/>
      <c r="F261" s="29"/>
      <c r="G261" s="29"/>
      <c r="H261" s="29"/>
    </row>
    <row r="262" spans="3:8" ht="11.25">
      <c r="C262" s="29"/>
      <c r="D262" s="29"/>
      <c r="E262" s="29"/>
      <c r="F262" s="29"/>
      <c r="G262" s="29"/>
      <c r="H262" s="29"/>
    </row>
    <row r="263" spans="3:8" ht="11.25">
      <c r="C263" s="29"/>
      <c r="D263" s="29"/>
      <c r="E263" s="29"/>
      <c r="F263" s="29"/>
      <c r="G263" s="29"/>
      <c r="H263" s="29"/>
    </row>
    <row r="264" spans="3:8" ht="11.25">
      <c r="C264" s="29"/>
      <c r="D264" s="29"/>
      <c r="E264" s="29"/>
      <c r="F264" s="29"/>
      <c r="G264" s="29"/>
      <c r="H264" s="29"/>
    </row>
    <row r="265" spans="3:8" ht="11.25">
      <c r="C265" s="29"/>
      <c r="D265" s="29"/>
      <c r="E265" s="29"/>
      <c r="F265" s="29"/>
      <c r="G265" s="29"/>
      <c r="H265" s="29"/>
    </row>
    <row r="266" spans="3:8" ht="11.25">
      <c r="C266" s="29"/>
      <c r="D266" s="29"/>
      <c r="E266" s="29"/>
      <c r="F266" s="29"/>
      <c r="G266" s="29"/>
      <c r="H266" s="29"/>
    </row>
    <row r="267" spans="3:8" ht="11.25">
      <c r="C267" s="29"/>
      <c r="D267" s="29"/>
      <c r="E267" s="29"/>
      <c r="F267" s="29"/>
      <c r="G267" s="29"/>
      <c r="H267" s="29"/>
    </row>
    <row r="268" spans="3:8" ht="11.25">
      <c r="C268" s="29"/>
      <c r="D268" s="29"/>
      <c r="E268" s="29"/>
      <c r="F268" s="29"/>
      <c r="G268" s="29"/>
      <c r="H268" s="29"/>
    </row>
    <row r="269" spans="3:8" ht="11.25">
      <c r="C269" s="29"/>
      <c r="D269" s="29"/>
      <c r="E269" s="29"/>
      <c r="F269" s="29"/>
      <c r="G269" s="29"/>
      <c r="H269" s="29"/>
    </row>
    <row r="270" spans="3:8" ht="11.25">
      <c r="C270" s="29"/>
      <c r="D270" s="29"/>
      <c r="E270" s="29"/>
      <c r="F270" s="29"/>
      <c r="G270" s="29"/>
      <c r="H270" s="29"/>
    </row>
    <row r="271" spans="3:8" ht="11.25">
      <c r="C271" s="29"/>
      <c r="D271" s="29"/>
      <c r="E271" s="29"/>
      <c r="F271" s="29"/>
      <c r="G271" s="29"/>
      <c r="H271" s="29"/>
    </row>
    <row r="272" spans="3:8" ht="11.25">
      <c r="C272" s="29"/>
      <c r="D272" s="29"/>
      <c r="E272" s="29"/>
      <c r="F272" s="29"/>
      <c r="G272" s="29"/>
      <c r="H272" s="29"/>
    </row>
    <row r="273" spans="3:8" ht="11.25">
      <c r="C273" s="29"/>
      <c r="D273" s="29"/>
      <c r="E273" s="29"/>
      <c r="F273" s="29"/>
      <c r="G273" s="29"/>
      <c r="H273" s="29"/>
    </row>
    <row r="274" spans="3:8" ht="11.25">
      <c r="C274" s="29"/>
      <c r="D274" s="29"/>
      <c r="E274" s="29"/>
      <c r="F274" s="29"/>
      <c r="G274" s="29"/>
      <c r="H274" s="29"/>
    </row>
    <row r="275" spans="3:8" ht="11.25">
      <c r="C275" s="29"/>
      <c r="D275" s="29"/>
      <c r="E275" s="29"/>
      <c r="F275" s="29"/>
      <c r="G275" s="29"/>
      <c r="H275" s="29"/>
    </row>
    <row r="276" spans="3:8" ht="11.25">
      <c r="C276" s="29"/>
      <c r="D276" s="29"/>
      <c r="E276" s="29"/>
      <c r="F276" s="29"/>
      <c r="G276" s="29"/>
      <c r="H276" s="29"/>
    </row>
    <row r="277" spans="3:8" ht="11.25">
      <c r="C277" s="29"/>
      <c r="D277" s="29"/>
      <c r="E277" s="29"/>
      <c r="F277" s="29"/>
      <c r="G277" s="29"/>
      <c r="H277" s="29"/>
    </row>
    <row r="278" spans="3:8" ht="11.25">
      <c r="C278" s="29"/>
      <c r="D278" s="29"/>
      <c r="E278" s="29"/>
      <c r="F278" s="29"/>
      <c r="G278" s="29"/>
      <c r="H278" s="29"/>
    </row>
    <row r="279" spans="3:8" ht="11.25">
      <c r="C279" s="29"/>
      <c r="D279" s="29"/>
      <c r="E279" s="29"/>
      <c r="F279" s="29"/>
      <c r="G279" s="29"/>
      <c r="H279" s="29"/>
    </row>
    <row r="280" spans="3:8" ht="11.25">
      <c r="C280" s="29"/>
      <c r="D280" s="29"/>
      <c r="E280" s="29"/>
      <c r="F280" s="29"/>
      <c r="G280" s="29"/>
      <c r="H280" s="29"/>
    </row>
    <row r="281" spans="3:8" ht="11.25">
      <c r="C281" s="29"/>
      <c r="D281" s="29"/>
      <c r="E281" s="29"/>
      <c r="F281" s="29"/>
      <c r="G281" s="29"/>
      <c r="H281" s="29"/>
    </row>
    <row r="282" spans="3:8" ht="11.25">
      <c r="C282" s="29"/>
      <c r="D282" s="29"/>
      <c r="E282" s="29"/>
      <c r="F282" s="29"/>
      <c r="G282" s="29"/>
      <c r="H282" s="29"/>
    </row>
    <row r="283" spans="3:8" ht="11.25">
      <c r="C283" s="29"/>
      <c r="D283" s="29"/>
      <c r="E283" s="29"/>
      <c r="F283" s="29"/>
      <c r="G283" s="29"/>
      <c r="H283" s="29"/>
    </row>
    <row r="284" spans="3:8" ht="11.25">
      <c r="C284" s="29"/>
      <c r="D284" s="29"/>
      <c r="E284" s="29"/>
      <c r="F284" s="29"/>
      <c r="G284" s="29"/>
      <c r="H284" s="29"/>
    </row>
    <row r="285" spans="3:8" ht="11.25">
      <c r="C285" s="29"/>
      <c r="D285" s="29"/>
      <c r="E285" s="29"/>
      <c r="F285" s="29"/>
      <c r="G285" s="29"/>
      <c r="H285" s="29"/>
    </row>
    <row r="286" spans="3:8" ht="11.25">
      <c r="C286" s="29"/>
      <c r="D286" s="29"/>
      <c r="E286" s="29"/>
      <c r="F286" s="29"/>
      <c r="G286" s="29"/>
      <c r="H286" s="29"/>
    </row>
    <row r="287" spans="3:8" ht="11.25">
      <c r="C287" s="29"/>
      <c r="D287" s="29"/>
      <c r="E287" s="29"/>
      <c r="F287" s="29"/>
      <c r="G287" s="29"/>
      <c r="H287" s="29"/>
    </row>
    <row r="288" spans="3:8" ht="11.25">
      <c r="C288" s="29"/>
      <c r="D288" s="29"/>
      <c r="E288" s="29"/>
      <c r="F288" s="29"/>
      <c r="G288" s="29"/>
      <c r="H288" s="29"/>
    </row>
    <row r="289" spans="3:8" ht="11.25">
      <c r="C289" s="29"/>
      <c r="D289" s="29"/>
      <c r="E289" s="29"/>
      <c r="F289" s="29"/>
      <c r="G289" s="29"/>
      <c r="H289" s="29"/>
    </row>
    <row r="290" spans="3:8" ht="11.25">
      <c r="C290" s="29"/>
      <c r="D290" s="29"/>
      <c r="E290" s="29"/>
      <c r="F290" s="29"/>
      <c r="G290" s="29"/>
      <c r="H290" s="29"/>
    </row>
    <row r="291" spans="3:8" ht="11.25">
      <c r="C291" s="29"/>
      <c r="D291" s="29"/>
      <c r="E291" s="29"/>
      <c r="F291" s="29"/>
      <c r="G291" s="29"/>
      <c r="H291" s="29"/>
    </row>
    <row r="292" spans="3:8" ht="11.25">
      <c r="C292" s="29"/>
      <c r="D292" s="29"/>
      <c r="E292" s="29"/>
      <c r="F292" s="29"/>
      <c r="G292" s="29"/>
      <c r="H292" s="29"/>
    </row>
    <row r="293" spans="3:8" ht="11.25">
      <c r="C293" s="29"/>
      <c r="D293" s="29"/>
      <c r="E293" s="29"/>
      <c r="F293" s="29"/>
      <c r="G293" s="29"/>
      <c r="H293" s="29"/>
    </row>
    <row r="294" spans="3:8" ht="11.25">
      <c r="C294" s="29"/>
      <c r="D294" s="29"/>
      <c r="E294" s="29"/>
      <c r="F294" s="29"/>
      <c r="G294" s="29"/>
      <c r="H294" s="29"/>
    </row>
    <row r="295" spans="3:8" ht="11.25">
      <c r="C295" s="29"/>
      <c r="D295" s="29"/>
      <c r="E295" s="29"/>
      <c r="F295" s="29"/>
      <c r="G295" s="29"/>
      <c r="H295" s="29"/>
    </row>
    <row r="296" spans="3:8" ht="11.25">
      <c r="C296" s="29"/>
      <c r="D296" s="29"/>
      <c r="E296" s="29"/>
      <c r="F296" s="29"/>
      <c r="G296" s="29"/>
      <c r="H296" s="29"/>
    </row>
    <row r="297" spans="3:8" ht="11.25">
      <c r="C297" s="29"/>
      <c r="D297" s="29"/>
      <c r="E297" s="29"/>
      <c r="F297" s="29"/>
      <c r="G297" s="29"/>
      <c r="H297" s="29"/>
    </row>
    <row r="298" spans="3:8" ht="11.25">
      <c r="C298" s="29"/>
      <c r="D298" s="29"/>
      <c r="E298" s="29"/>
      <c r="F298" s="29"/>
      <c r="G298" s="29"/>
      <c r="H298" s="29"/>
    </row>
    <row r="299" spans="3:8" ht="11.25">
      <c r="C299" s="29"/>
      <c r="D299" s="29"/>
      <c r="E299" s="29"/>
      <c r="F299" s="29"/>
      <c r="G299" s="29"/>
      <c r="H299" s="29"/>
    </row>
    <row r="300" spans="3:8" ht="11.25">
      <c r="C300" s="29"/>
      <c r="D300" s="29"/>
      <c r="E300" s="29"/>
      <c r="F300" s="29"/>
      <c r="G300" s="29"/>
      <c r="H300" s="29"/>
    </row>
    <row r="301" spans="3:8" ht="11.25">
      <c r="C301" s="29"/>
      <c r="D301" s="29"/>
      <c r="E301" s="29"/>
      <c r="F301" s="29"/>
      <c r="G301" s="29"/>
      <c r="H301" s="29"/>
    </row>
    <row r="302" spans="3:8" ht="11.25">
      <c r="C302" s="29"/>
      <c r="D302" s="29"/>
      <c r="E302" s="29"/>
      <c r="F302" s="29"/>
      <c r="G302" s="29"/>
      <c r="H302" s="29"/>
    </row>
    <row r="303" spans="3:8" ht="11.25">
      <c r="C303" s="29"/>
      <c r="D303" s="29"/>
      <c r="E303" s="29"/>
      <c r="F303" s="29"/>
      <c r="G303" s="29"/>
      <c r="H303" s="29"/>
    </row>
    <row r="304" spans="3:8" ht="11.25">
      <c r="C304" s="29"/>
      <c r="D304" s="29"/>
      <c r="E304" s="29"/>
      <c r="F304" s="29"/>
      <c r="G304" s="29"/>
      <c r="H304" s="29"/>
    </row>
    <row r="305" spans="3:8" ht="11.25">
      <c r="C305" s="29"/>
      <c r="D305" s="29"/>
      <c r="E305" s="29"/>
      <c r="F305" s="29"/>
      <c r="G305" s="29"/>
      <c r="H305" s="29"/>
    </row>
    <row r="306" spans="3:8" ht="11.25">
      <c r="C306" s="29"/>
      <c r="D306" s="29"/>
      <c r="E306" s="29"/>
      <c r="F306" s="29"/>
      <c r="G306" s="29"/>
      <c r="H306" s="29"/>
    </row>
    <row r="307" spans="3:8" ht="11.25">
      <c r="C307" s="29"/>
      <c r="D307" s="29"/>
      <c r="E307" s="29"/>
      <c r="F307" s="29"/>
      <c r="G307" s="29"/>
      <c r="H307" s="29"/>
    </row>
    <row r="308" spans="3:8" ht="11.25">
      <c r="C308" s="29"/>
      <c r="D308" s="29"/>
      <c r="E308" s="29"/>
      <c r="F308" s="29"/>
      <c r="G308" s="29"/>
      <c r="H308" s="29"/>
    </row>
    <row r="309" spans="3:8" ht="11.25">
      <c r="C309" s="29"/>
      <c r="D309" s="29"/>
      <c r="E309" s="29"/>
      <c r="F309" s="29"/>
      <c r="G309" s="29"/>
      <c r="H309" s="29"/>
    </row>
    <row r="310" spans="3:8" ht="11.25">
      <c r="C310" s="29"/>
      <c r="D310" s="29"/>
      <c r="E310" s="29"/>
      <c r="F310" s="29"/>
      <c r="G310" s="29"/>
      <c r="H310" s="29"/>
    </row>
    <row r="311" spans="3:8" ht="11.25">
      <c r="C311" s="29"/>
      <c r="D311" s="29"/>
      <c r="E311" s="29"/>
      <c r="F311" s="29"/>
      <c r="G311" s="29"/>
      <c r="H311" s="29"/>
    </row>
    <row r="312" spans="3:8" ht="11.25">
      <c r="C312" s="29"/>
      <c r="D312" s="29"/>
      <c r="E312" s="29"/>
      <c r="F312" s="29"/>
      <c r="G312" s="29"/>
      <c r="H312" s="29"/>
    </row>
    <row r="313" spans="3:8" ht="11.25">
      <c r="C313" s="29"/>
      <c r="D313" s="29"/>
      <c r="E313" s="29"/>
      <c r="F313" s="29"/>
      <c r="G313" s="29"/>
      <c r="H313" s="29"/>
    </row>
    <row r="314" spans="3:8" ht="11.25">
      <c r="C314" s="29"/>
      <c r="D314" s="29"/>
      <c r="E314" s="29"/>
      <c r="F314" s="29"/>
      <c r="G314" s="29"/>
      <c r="H314" s="29"/>
    </row>
  </sheetData>
  <mergeCells count="26">
    <mergeCell ref="AC2:AC4"/>
    <mergeCell ref="AD2:AD4"/>
    <mergeCell ref="R2:V2"/>
    <mergeCell ref="R3:S3"/>
    <mergeCell ref="T3:U3"/>
    <mergeCell ref="V3:V4"/>
    <mergeCell ref="W2:AA2"/>
    <mergeCell ref="W3:X3"/>
    <mergeCell ref="Y3:Z3"/>
    <mergeCell ref="AA3:AA4"/>
    <mergeCell ref="B3:B4"/>
    <mergeCell ref="C3:D3"/>
    <mergeCell ref="A3:A4"/>
    <mergeCell ref="C2:G2"/>
    <mergeCell ref="G3:G4"/>
    <mergeCell ref="A2:B2"/>
    <mergeCell ref="H2:L2"/>
    <mergeCell ref="AB2:AB4"/>
    <mergeCell ref="E3:F3"/>
    <mergeCell ref="H3:I3"/>
    <mergeCell ref="J3:K3"/>
    <mergeCell ref="M2:Q2"/>
    <mergeCell ref="M3:N3"/>
    <mergeCell ref="O3:P3"/>
    <mergeCell ref="L3:L4"/>
    <mergeCell ref="Q3:Q4"/>
  </mergeCells>
  <printOptions/>
  <pageMargins left="0.18" right="0.17" top="1" bottom="1" header="0.5" footer="0.5"/>
  <pageSetup horizontalDpi="600" verticalDpi="600" orientation="landscape" paperSize="9" r:id="rId1"/>
  <headerFooter alignWithMargins="0">
    <oddHeader>&amp;CPONTVERSENY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E45" sqref="E45"/>
    </sheetView>
  </sheetViews>
  <sheetFormatPr defaultColWidth="9.140625" defaultRowHeight="12.75"/>
  <sheetData>
    <row r="1" spans="1:23" ht="18.75" thickBot="1">
      <c r="A1" s="135" t="s">
        <v>68</v>
      </c>
      <c r="B1" s="136"/>
      <c r="C1" s="136"/>
      <c r="D1" s="136"/>
      <c r="E1" s="137"/>
      <c r="F1" s="137"/>
      <c r="G1" s="136"/>
      <c r="H1" s="136"/>
      <c r="I1" s="136"/>
      <c r="J1" s="137"/>
      <c r="K1" s="137"/>
      <c r="L1" s="136"/>
      <c r="M1" s="136"/>
      <c r="N1" s="136"/>
      <c r="O1" s="137"/>
      <c r="P1" s="137"/>
      <c r="Q1" s="136"/>
      <c r="R1" s="136"/>
      <c r="S1" s="136"/>
      <c r="T1" s="137"/>
      <c r="U1" s="137"/>
      <c r="V1" s="137"/>
      <c r="W1" s="137"/>
    </row>
    <row r="2" spans="1:23" ht="15.75">
      <c r="A2" s="138" t="s">
        <v>1</v>
      </c>
      <c r="B2" s="139" t="s">
        <v>69</v>
      </c>
      <c r="C2" s="140"/>
      <c r="D2" s="140"/>
      <c r="E2" s="140"/>
      <c r="F2" s="141"/>
      <c r="G2" s="142" t="s">
        <v>70</v>
      </c>
      <c r="H2" s="140"/>
      <c r="I2" s="140"/>
      <c r="J2" s="140"/>
      <c r="K2" s="143"/>
      <c r="L2" s="139" t="s">
        <v>71</v>
      </c>
      <c r="M2" s="140"/>
      <c r="N2" s="140"/>
      <c r="O2" s="140"/>
      <c r="P2" s="143"/>
      <c r="Q2" s="139" t="s">
        <v>72</v>
      </c>
      <c r="R2" s="140"/>
      <c r="S2" s="140"/>
      <c r="T2" s="140"/>
      <c r="U2" s="141"/>
      <c r="V2" s="144" t="s">
        <v>73</v>
      </c>
      <c r="W2" s="145"/>
    </row>
    <row r="3" spans="1:23" ht="13.5" thickBot="1">
      <c r="A3" s="146"/>
      <c r="B3" s="147" t="s">
        <v>74</v>
      </c>
      <c r="C3" s="148" t="s">
        <v>75</v>
      </c>
      <c r="D3" s="148" t="s">
        <v>76</v>
      </c>
      <c r="E3" s="148" t="s">
        <v>75</v>
      </c>
      <c r="F3" s="149" t="s">
        <v>77</v>
      </c>
      <c r="G3" s="150" t="s">
        <v>74</v>
      </c>
      <c r="H3" s="148" t="s">
        <v>75</v>
      </c>
      <c r="I3" s="148" t="s">
        <v>76</v>
      </c>
      <c r="J3" s="148" t="s">
        <v>75</v>
      </c>
      <c r="K3" s="151" t="s">
        <v>77</v>
      </c>
      <c r="L3" s="147" t="s">
        <v>74</v>
      </c>
      <c r="M3" s="148" t="s">
        <v>75</v>
      </c>
      <c r="N3" s="148" t="s">
        <v>76</v>
      </c>
      <c r="O3" s="148" t="s">
        <v>75</v>
      </c>
      <c r="P3" s="151" t="s">
        <v>77</v>
      </c>
      <c r="Q3" s="147" t="s">
        <v>74</v>
      </c>
      <c r="R3" s="148" t="s">
        <v>75</v>
      </c>
      <c r="S3" s="148" t="s">
        <v>76</v>
      </c>
      <c r="T3" s="148" t="s">
        <v>75</v>
      </c>
      <c r="U3" s="149" t="s">
        <v>77</v>
      </c>
      <c r="V3" s="152"/>
      <c r="W3" s="153"/>
    </row>
    <row r="4" spans="1:23" ht="12.75">
      <c r="A4" s="154" t="s">
        <v>78</v>
      </c>
      <c r="B4" s="155">
        <v>83</v>
      </c>
      <c r="C4" s="156">
        <f>B4*10</f>
        <v>830</v>
      </c>
      <c r="D4" s="156">
        <v>1</v>
      </c>
      <c r="E4" s="157">
        <v>1000</v>
      </c>
      <c r="F4" s="158">
        <f>C4+E4</f>
        <v>1830</v>
      </c>
      <c r="G4" s="159">
        <v>71</v>
      </c>
      <c r="H4" s="156">
        <f>G4*10</f>
        <v>710</v>
      </c>
      <c r="I4" s="156">
        <v>1</v>
      </c>
      <c r="J4" s="157">
        <v>1000</v>
      </c>
      <c r="K4" s="160">
        <f>H4+J4</f>
        <v>1710</v>
      </c>
      <c r="L4" s="155">
        <v>64</v>
      </c>
      <c r="M4" s="156">
        <f>L4*10</f>
        <v>640</v>
      </c>
      <c r="N4" s="156">
        <v>1</v>
      </c>
      <c r="O4" s="157">
        <v>1000</v>
      </c>
      <c r="P4" s="161">
        <f>M4+O4</f>
        <v>1640</v>
      </c>
      <c r="Q4" s="162" t="s">
        <v>79</v>
      </c>
      <c r="R4" s="163" t="s">
        <v>79</v>
      </c>
      <c r="S4" s="163" t="s">
        <v>79</v>
      </c>
      <c r="T4" s="163" t="s">
        <v>79</v>
      </c>
      <c r="U4" s="164" t="s">
        <v>79</v>
      </c>
      <c r="V4" s="165">
        <v>5180</v>
      </c>
      <c r="W4" s="166"/>
    </row>
    <row r="5" spans="1:23" ht="12.75">
      <c r="A5" s="167" t="s">
        <v>80</v>
      </c>
      <c r="B5" s="168">
        <v>12</v>
      </c>
      <c r="C5" s="163">
        <f>B5*10</f>
        <v>120</v>
      </c>
      <c r="D5" s="163">
        <v>3</v>
      </c>
      <c r="E5" s="169">
        <v>600</v>
      </c>
      <c r="F5" s="170">
        <f>C5+E5</f>
        <v>720</v>
      </c>
      <c r="G5" s="171">
        <v>43</v>
      </c>
      <c r="H5" s="163">
        <f>G5*10</f>
        <v>430</v>
      </c>
      <c r="I5" s="163">
        <v>2</v>
      </c>
      <c r="J5" s="169">
        <v>800</v>
      </c>
      <c r="K5" s="172">
        <f>H5+J5</f>
        <v>1230</v>
      </c>
      <c r="L5" s="168">
        <v>54</v>
      </c>
      <c r="M5" s="156">
        <f>L5*10</f>
        <v>540</v>
      </c>
      <c r="N5" s="163">
        <v>2</v>
      </c>
      <c r="O5" s="169">
        <v>800</v>
      </c>
      <c r="P5" s="170">
        <f>M5+O5</f>
        <v>1340</v>
      </c>
      <c r="Q5" s="162" t="s">
        <v>79</v>
      </c>
      <c r="R5" s="163" t="s">
        <v>79</v>
      </c>
      <c r="S5" s="163" t="s">
        <v>79</v>
      </c>
      <c r="T5" s="163" t="s">
        <v>79</v>
      </c>
      <c r="U5" s="164" t="s">
        <v>79</v>
      </c>
      <c r="V5" s="173">
        <v>3290</v>
      </c>
      <c r="W5" s="166"/>
    </row>
    <row r="6" spans="1:23" ht="12.75">
      <c r="A6" s="174" t="s">
        <v>81</v>
      </c>
      <c r="B6" s="175" t="s">
        <v>79</v>
      </c>
      <c r="C6" s="176" t="s">
        <v>79</v>
      </c>
      <c r="D6" s="176" t="s">
        <v>79</v>
      </c>
      <c r="E6" s="177" t="s">
        <v>79</v>
      </c>
      <c r="F6" s="178" t="s">
        <v>79</v>
      </c>
      <c r="G6" s="179">
        <v>41</v>
      </c>
      <c r="H6" s="176">
        <f>G6*10</f>
        <v>410</v>
      </c>
      <c r="I6" s="176">
        <v>3</v>
      </c>
      <c r="J6" s="180">
        <v>600</v>
      </c>
      <c r="K6" s="181">
        <f>H6+J6</f>
        <v>1010</v>
      </c>
      <c r="L6" s="182">
        <v>41</v>
      </c>
      <c r="M6" s="176">
        <f>L6*10</f>
        <v>410</v>
      </c>
      <c r="N6" s="176">
        <v>3</v>
      </c>
      <c r="O6" s="180">
        <v>600</v>
      </c>
      <c r="P6" s="183">
        <f>M6+O6</f>
        <v>1010</v>
      </c>
      <c r="Q6" s="175" t="s">
        <v>79</v>
      </c>
      <c r="R6" s="176" t="s">
        <v>79</v>
      </c>
      <c r="S6" s="176" t="s">
        <v>79</v>
      </c>
      <c r="T6" s="176" t="s">
        <v>79</v>
      </c>
      <c r="U6" s="184" t="s">
        <v>79</v>
      </c>
      <c r="V6" s="185">
        <v>2020</v>
      </c>
      <c r="W6" s="166"/>
    </row>
    <row r="7" spans="1:23" ht="12.75">
      <c r="A7" s="167" t="s">
        <v>82</v>
      </c>
      <c r="B7" s="168">
        <v>72</v>
      </c>
      <c r="C7" s="163">
        <f>B7*10</f>
        <v>720</v>
      </c>
      <c r="D7" s="163">
        <v>2</v>
      </c>
      <c r="E7" s="169">
        <v>800</v>
      </c>
      <c r="F7" s="170">
        <f>C7+E7</f>
        <v>1520</v>
      </c>
      <c r="G7" s="171">
        <v>0</v>
      </c>
      <c r="H7" s="163">
        <f>G7*10</f>
        <v>0</v>
      </c>
      <c r="I7" s="163" t="s">
        <v>83</v>
      </c>
      <c r="J7" s="169">
        <v>0</v>
      </c>
      <c r="K7" s="172">
        <v>0</v>
      </c>
      <c r="L7" s="168">
        <v>0</v>
      </c>
      <c r="M7" s="163">
        <v>0</v>
      </c>
      <c r="N7" s="163" t="s">
        <v>83</v>
      </c>
      <c r="O7" s="169">
        <v>0</v>
      </c>
      <c r="P7" s="170">
        <v>0</v>
      </c>
      <c r="Q7" s="162" t="s">
        <v>79</v>
      </c>
      <c r="R7" s="163" t="s">
        <v>79</v>
      </c>
      <c r="S7" s="163" t="s">
        <v>79</v>
      </c>
      <c r="T7" s="163" t="s">
        <v>79</v>
      </c>
      <c r="U7" s="164" t="s">
        <v>79</v>
      </c>
      <c r="V7" s="173">
        <v>1520</v>
      </c>
      <c r="W7" s="166"/>
    </row>
    <row r="8" spans="1:23" ht="13.5" thickBot="1">
      <c r="A8" s="186" t="s">
        <v>84</v>
      </c>
      <c r="B8" s="147">
        <v>0</v>
      </c>
      <c r="C8" s="148">
        <f>B8*10</f>
        <v>0</v>
      </c>
      <c r="D8" s="148" t="s">
        <v>83</v>
      </c>
      <c r="E8" s="187">
        <v>0</v>
      </c>
      <c r="F8" s="188">
        <f>C8+E8</f>
        <v>0</v>
      </c>
      <c r="G8" s="189" t="s">
        <v>79</v>
      </c>
      <c r="H8" s="148" t="s">
        <v>79</v>
      </c>
      <c r="I8" s="148" t="s">
        <v>79</v>
      </c>
      <c r="J8" s="190" t="s">
        <v>79</v>
      </c>
      <c r="K8" s="191" t="s">
        <v>79</v>
      </c>
      <c r="L8" s="147">
        <v>14</v>
      </c>
      <c r="M8" s="192">
        <f>L8*10</f>
        <v>140</v>
      </c>
      <c r="N8" s="148">
        <v>4</v>
      </c>
      <c r="O8" s="187">
        <v>450</v>
      </c>
      <c r="P8" s="188">
        <f>M8+O8</f>
        <v>590</v>
      </c>
      <c r="Q8" s="189" t="s">
        <v>79</v>
      </c>
      <c r="R8" s="148" t="s">
        <v>79</v>
      </c>
      <c r="S8" s="148" t="s">
        <v>79</v>
      </c>
      <c r="T8" s="148" t="s">
        <v>79</v>
      </c>
      <c r="U8" s="149" t="s">
        <v>79</v>
      </c>
      <c r="V8" s="193">
        <v>590</v>
      </c>
      <c r="W8" s="166"/>
    </row>
    <row r="9" spans="1:23" ht="12.75">
      <c r="A9" s="166"/>
      <c r="B9" s="153"/>
      <c r="C9" s="153"/>
      <c r="D9" s="153"/>
      <c r="E9" s="166"/>
      <c r="F9" s="166"/>
      <c r="G9" s="153"/>
      <c r="H9" s="153"/>
      <c r="I9" s="153"/>
      <c r="J9" s="166"/>
      <c r="K9" s="166"/>
      <c r="L9" s="153"/>
      <c r="M9" s="153"/>
      <c r="N9" s="153"/>
      <c r="O9" s="166"/>
      <c r="P9" s="166"/>
      <c r="Q9" s="153"/>
      <c r="R9" s="153"/>
      <c r="S9" s="153"/>
      <c r="T9" s="166"/>
      <c r="U9" s="166"/>
      <c r="V9" s="166"/>
      <c r="W9" s="166"/>
    </row>
    <row r="10" spans="1:23" ht="12.75">
      <c r="A10" s="166"/>
      <c r="B10" s="153"/>
      <c r="C10" s="153"/>
      <c r="D10" s="153"/>
      <c r="E10" s="166"/>
      <c r="F10" s="166"/>
      <c r="G10" s="153"/>
      <c r="H10" s="153"/>
      <c r="I10" s="153"/>
      <c r="J10" s="166"/>
      <c r="K10" s="166"/>
      <c r="L10" s="153"/>
      <c r="M10" s="153"/>
      <c r="N10" s="153"/>
      <c r="O10" s="166"/>
      <c r="P10" s="166"/>
      <c r="Q10" s="153"/>
      <c r="R10" s="153"/>
      <c r="S10" s="153"/>
      <c r="T10" s="166"/>
      <c r="U10" s="166"/>
      <c r="V10" s="166"/>
      <c r="W10" s="166"/>
    </row>
    <row r="11" spans="1:23" ht="12.75">
      <c r="A11" s="166"/>
      <c r="B11" s="153"/>
      <c r="C11" s="153"/>
      <c r="D11" s="153"/>
      <c r="E11" s="166"/>
      <c r="F11" s="166"/>
      <c r="G11" s="153"/>
      <c r="H11" s="153"/>
      <c r="I11" s="153"/>
      <c r="J11" s="166"/>
      <c r="K11" s="166"/>
      <c r="L11" s="153"/>
      <c r="M11" s="153"/>
      <c r="N11" s="153"/>
      <c r="O11" s="166"/>
      <c r="P11" s="166"/>
      <c r="Q11" s="153"/>
      <c r="R11" s="153"/>
      <c r="S11" s="153"/>
      <c r="T11" s="166"/>
      <c r="U11" s="166"/>
      <c r="V11" s="166"/>
      <c r="W11" s="166"/>
    </row>
    <row r="12" spans="1:23" ht="18.75" thickBot="1">
      <c r="A12" s="135" t="s">
        <v>85</v>
      </c>
      <c r="B12" s="194"/>
      <c r="C12" s="194"/>
      <c r="D12" s="194"/>
      <c r="E12" s="145"/>
      <c r="F12" s="145"/>
      <c r="G12" s="194"/>
      <c r="H12" s="194"/>
      <c r="I12" s="194"/>
      <c r="J12" s="145"/>
      <c r="K12" s="145"/>
      <c r="L12" s="194"/>
      <c r="M12" s="194"/>
      <c r="N12" s="194"/>
      <c r="O12" s="145"/>
      <c r="P12" s="145"/>
      <c r="Q12" s="194"/>
      <c r="R12" s="194"/>
      <c r="S12" s="194"/>
      <c r="T12" s="145"/>
      <c r="U12" s="145"/>
      <c r="V12" s="145"/>
      <c r="W12" s="145"/>
    </row>
    <row r="13" spans="1:23" ht="15.75">
      <c r="A13" s="195" t="s">
        <v>1</v>
      </c>
      <c r="B13" s="196" t="s">
        <v>69</v>
      </c>
      <c r="C13" s="197"/>
      <c r="D13" s="197"/>
      <c r="E13" s="197"/>
      <c r="F13" s="198"/>
      <c r="G13" s="196" t="s">
        <v>70</v>
      </c>
      <c r="H13" s="197"/>
      <c r="I13" s="197"/>
      <c r="J13" s="197"/>
      <c r="K13" s="198"/>
      <c r="L13" s="196" t="s">
        <v>71</v>
      </c>
      <c r="M13" s="197"/>
      <c r="N13" s="197"/>
      <c r="O13" s="197"/>
      <c r="P13" s="198"/>
      <c r="Q13" s="196" t="s">
        <v>72</v>
      </c>
      <c r="R13" s="197"/>
      <c r="S13" s="197"/>
      <c r="T13" s="197"/>
      <c r="U13" s="198"/>
      <c r="V13" s="144" t="s">
        <v>73</v>
      </c>
      <c r="W13" s="145"/>
    </row>
    <row r="14" spans="1:23" ht="13.5" thickBot="1">
      <c r="A14" s="199"/>
      <c r="B14" s="147" t="s">
        <v>74</v>
      </c>
      <c r="C14" s="148" t="s">
        <v>75</v>
      </c>
      <c r="D14" s="148" t="s">
        <v>76</v>
      </c>
      <c r="E14" s="148" t="s">
        <v>75</v>
      </c>
      <c r="F14" s="149" t="s">
        <v>77</v>
      </c>
      <c r="G14" s="150" t="s">
        <v>74</v>
      </c>
      <c r="H14" s="148" t="s">
        <v>75</v>
      </c>
      <c r="I14" s="148" t="s">
        <v>76</v>
      </c>
      <c r="J14" s="148" t="s">
        <v>75</v>
      </c>
      <c r="K14" s="151" t="s">
        <v>77</v>
      </c>
      <c r="L14" s="147" t="s">
        <v>74</v>
      </c>
      <c r="M14" s="148" t="s">
        <v>75</v>
      </c>
      <c r="N14" s="148" t="s">
        <v>76</v>
      </c>
      <c r="O14" s="148" t="s">
        <v>75</v>
      </c>
      <c r="P14" s="151" t="s">
        <v>77</v>
      </c>
      <c r="Q14" s="147" t="s">
        <v>74</v>
      </c>
      <c r="R14" s="148" t="s">
        <v>75</v>
      </c>
      <c r="S14" s="148" t="s">
        <v>76</v>
      </c>
      <c r="T14" s="148" t="s">
        <v>75</v>
      </c>
      <c r="U14" s="149" t="s">
        <v>77</v>
      </c>
      <c r="V14" s="152"/>
      <c r="W14" s="153"/>
    </row>
    <row r="15" spans="1:23" ht="12.75">
      <c r="A15" s="167" t="s">
        <v>86</v>
      </c>
      <c r="B15" s="168">
        <v>77</v>
      </c>
      <c r="C15" s="163">
        <f>B15*10</f>
        <v>770</v>
      </c>
      <c r="D15" s="163">
        <v>2</v>
      </c>
      <c r="E15" s="169">
        <v>800</v>
      </c>
      <c r="F15" s="170">
        <f>C15+E15</f>
        <v>1570</v>
      </c>
      <c r="G15" s="171">
        <v>81</v>
      </c>
      <c r="H15" s="163">
        <f>G15*10</f>
        <v>810</v>
      </c>
      <c r="I15" s="163">
        <v>1</v>
      </c>
      <c r="J15" s="169">
        <v>1000</v>
      </c>
      <c r="K15" s="172">
        <f>H15+J15</f>
        <v>1810</v>
      </c>
      <c r="L15" s="168">
        <v>74</v>
      </c>
      <c r="M15" s="163">
        <f>L15*10</f>
        <v>740</v>
      </c>
      <c r="N15" s="163">
        <v>1</v>
      </c>
      <c r="O15" s="169">
        <v>1000</v>
      </c>
      <c r="P15" s="170">
        <f>M15+O15</f>
        <v>1740</v>
      </c>
      <c r="Q15" s="155">
        <v>57</v>
      </c>
      <c r="R15" s="156">
        <f>Q15*10</f>
        <v>570</v>
      </c>
      <c r="S15" s="156">
        <v>1</v>
      </c>
      <c r="T15" s="157">
        <v>1000</v>
      </c>
      <c r="U15" s="170">
        <f>R15+T15</f>
        <v>1570</v>
      </c>
      <c r="V15" s="165">
        <v>5120</v>
      </c>
      <c r="W15" s="166"/>
    </row>
    <row r="16" spans="1:23" ht="12.75">
      <c r="A16" s="167" t="s">
        <v>87</v>
      </c>
      <c r="B16" s="168">
        <v>69</v>
      </c>
      <c r="C16" s="163">
        <f>B16*10</f>
        <v>690</v>
      </c>
      <c r="D16" s="163">
        <v>3</v>
      </c>
      <c r="E16" s="169">
        <v>600</v>
      </c>
      <c r="F16" s="170">
        <f>C16+E16</f>
        <v>1290</v>
      </c>
      <c r="G16" s="171">
        <v>63</v>
      </c>
      <c r="H16" s="163">
        <f>G16*10</f>
        <v>630</v>
      </c>
      <c r="I16" s="163">
        <v>2</v>
      </c>
      <c r="J16" s="169">
        <v>800</v>
      </c>
      <c r="K16" s="172">
        <f>H16+J16</f>
        <v>1430</v>
      </c>
      <c r="L16" s="168">
        <v>54</v>
      </c>
      <c r="M16" s="163">
        <f>L16*10</f>
        <v>540</v>
      </c>
      <c r="N16" s="163">
        <v>3</v>
      </c>
      <c r="O16" s="169">
        <v>600</v>
      </c>
      <c r="P16" s="170">
        <f>M16+O16</f>
        <v>1140</v>
      </c>
      <c r="Q16" s="155">
        <v>37</v>
      </c>
      <c r="R16" s="156">
        <f>Q16*10</f>
        <v>370</v>
      </c>
      <c r="S16" s="156">
        <v>2</v>
      </c>
      <c r="T16" s="157">
        <v>800</v>
      </c>
      <c r="U16" s="170">
        <f>R16+T16</f>
        <v>1170</v>
      </c>
      <c r="V16" s="165">
        <v>3890</v>
      </c>
      <c r="W16" s="166"/>
    </row>
    <row r="17" spans="1:23" ht="12.75">
      <c r="A17" s="167" t="s">
        <v>80</v>
      </c>
      <c r="B17" s="155">
        <v>78</v>
      </c>
      <c r="C17" s="156">
        <f>B17*10</f>
        <v>780</v>
      </c>
      <c r="D17" s="156">
        <v>1</v>
      </c>
      <c r="E17" s="157">
        <v>1000</v>
      </c>
      <c r="F17" s="158">
        <f>C17+E17</f>
        <v>1780</v>
      </c>
      <c r="G17" s="159">
        <v>1</v>
      </c>
      <c r="H17" s="156">
        <f>G17*10</f>
        <v>10</v>
      </c>
      <c r="I17" s="156">
        <v>3</v>
      </c>
      <c r="J17" s="157">
        <v>600</v>
      </c>
      <c r="K17" s="160">
        <f>H17+J17</f>
        <v>610</v>
      </c>
      <c r="L17" s="155">
        <v>22</v>
      </c>
      <c r="M17" s="156">
        <f>L17*10</f>
        <v>220</v>
      </c>
      <c r="N17" s="156">
        <v>4</v>
      </c>
      <c r="O17" s="157">
        <v>450</v>
      </c>
      <c r="P17" s="158">
        <f>M17+O17</f>
        <v>670</v>
      </c>
      <c r="Q17" s="155">
        <v>34</v>
      </c>
      <c r="R17" s="156">
        <f>Q17*10</f>
        <v>340</v>
      </c>
      <c r="S17" s="156">
        <v>3</v>
      </c>
      <c r="T17" s="157">
        <v>600</v>
      </c>
      <c r="U17" s="200">
        <f>R17+T17</f>
        <v>940</v>
      </c>
      <c r="V17" s="165">
        <v>3390</v>
      </c>
      <c r="W17" s="166"/>
    </row>
    <row r="18" spans="1:23" ht="12.75">
      <c r="A18" s="167" t="s">
        <v>84</v>
      </c>
      <c r="B18" s="168">
        <v>49</v>
      </c>
      <c r="C18" s="163">
        <f>B18*10</f>
        <v>490</v>
      </c>
      <c r="D18" s="163">
        <v>4</v>
      </c>
      <c r="E18" s="169">
        <v>450</v>
      </c>
      <c r="F18" s="170">
        <f>C18+E18</f>
        <v>940</v>
      </c>
      <c r="G18" s="162" t="s">
        <v>79</v>
      </c>
      <c r="H18" s="163" t="s">
        <v>79</v>
      </c>
      <c r="I18" s="163" t="s">
        <v>79</v>
      </c>
      <c r="J18" s="201" t="s">
        <v>79</v>
      </c>
      <c r="K18" s="202" t="s">
        <v>79</v>
      </c>
      <c r="L18" s="168">
        <v>69</v>
      </c>
      <c r="M18" s="163">
        <f>L18*10</f>
        <v>690</v>
      </c>
      <c r="N18" s="163">
        <v>2</v>
      </c>
      <c r="O18" s="169">
        <v>800</v>
      </c>
      <c r="P18" s="170">
        <f>M18+O18</f>
        <v>1490</v>
      </c>
      <c r="Q18" s="162" t="s">
        <v>79</v>
      </c>
      <c r="R18" s="163" t="s">
        <v>79</v>
      </c>
      <c r="S18" s="163" t="s">
        <v>79</v>
      </c>
      <c r="T18" s="201" t="s">
        <v>79</v>
      </c>
      <c r="U18" s="202" t="s">
        <v>79</v>
      </c>
      <c r="V18" s="165">
        <v>2430</v>
      </c>
      <c r="W18" s="166"/>
    </row>
    <row r="19" spans="1:23" ht="12.75">
      <c r="A19" s="167" t="s">
        <v>82</v>
      </c>
      <c r="B19" s="168">
        <v>30</v>
      </c>
      <c r="C19" s="163">
        <f>B19*10</f>
        <v>300</v>
      </c>
      <c r="D19" s="163">
        <v>5</v>
      </c>
      <c r="E19" s="169">
        <v>400</v>
      </c>
      <c r="F19" s="170">
        <f>C19+E19</f>
        <v>700</v>
      </c>
      <c r="G19" s="203">
        <v>0</v>
      </c>
      <c r="H19" s="163">
        <f>G19*10</f>
        <v>0</v>
      </c>
      <c r="I19" s="163" t="s">
        <v>83</v>
      </c>
      <c r="J19" s="204">
        <v>0</v>
      </c>
      <c r="K19" s="172">
        <f>H19+J19</f>
        <v>0</v>
      </c>
      <c r="L19" s="162" t="s">
        <v>79</v>
      </c>
      <c r="M19" s="163" t="s">
        <v>79</v>
      </c>
      <c r="N19" s="163" t="s">
        <v>79</v>
      </c>
      <c r="O19" s="201" t="s">
        <v>79</v>
      </c>
      <c r="P19" s="202" t="s">
        <v>79</v>
      </c>
      <c r="Q19" s="162" t="s">
        <v>79</v>
      </c>
      <c r="R19" s="163" t="s">
        <v>79</v>
      </c>
      <c r="S19" s="163" t="s">
        <v>79</v>
      </c>
      <c r="T19" s="201" t="s">
        <v>79</v>
      </c>
      <c r="U19" s="178" t="s">
        <v>79</v>
      </c>
      <c r="V19" s="173">
        <v>700</v>
      </c>
      <c r="W19" s="166"/>
    </row>
    <row r="20" spans="1:23" ht="13.5" thickBot="1">
      <c r="A20" s="186" t="s">
        <v>88</v>
      </c>
      <c r="B20" s="189" t="s">
        <v>79</v>
      </c>
      <c r="C20" s="148" t="s">
        <v>79</v>
      </c>
      <c r="D20" s="148" t="s">
        <v>79</v>
      </c>
      <c r="E20" s="190" t="s">
        <v>79</v>
      </c>
      <c r="F20" s="191" t="s">
        <v>79</v>
      </c>
      <c r="G20" s="189" t="s">
        <v>79</v>
      </c>
      <c r="H20" s="148" t="s">
        <v>79</v>
      </c>
      <c r="I20" s="148" t="s">
        <v>79</v>
      </c>
      <c r="J20" s="190" t="s">
        <v>79</v>
      </c>
      <c r="K20" s="191" t="s">
        <v>79</v>
      </c>
      <c r="L20" s="189" t="s">
        <v>79</v>
      </c>
      <c r="M20" s="148" t="s">
        <v>79</v>
      </c>
      <c r="N20" s="148" t="s">
        <v>79</v>
      </c>
      <c r="O20" s="190" t="s">
        <v>79</v>
      </c>
      <c r="P20" s="191" t="s">
        <v>79</v>
      </c>
      <c r="Q20" s="205">
        <v>0</v>
      </c>
      <c r="R20" s="192">
        <f>Q20*10</f>
        <v>0</v>
      </c>
      <c r="S20" s="148" t="s">
        <v>83</v>
      </c>
      <c r="T20" s="206">
        <v>0</v>
      </c>
      <c r="U20" s="188">
        <v>0</v>
      </c>
      <c r="V20" s="207">
        <v>0</v>
      </c>
      <c r="W20" s="166"/>
    </row>
    <row r="21" spans="1:23" ht="12.75">
      <c r="A21" s="166"/>
      <c r="B21" s="153"/>
      <c r="C21" s="153"/>
      <c r="D21" s="153"/>
      <c r="E21" s="166"/>
      <c r="F21" s="166"/>
      <c r="G21" s="153"/>
      <c r="H21" s="153"/>
      <c r="I21" s="153"/>
      <c r="J21" s="166"/>
      <c r="K21" s="166"/>
      <c r="L21" s="153"/>
      <c r="M21" s="153"/>
      <c r="N21" s="153"/>
      <c r="O21" s="166"/>
      <c r="P21" s="166"/>
      <c r="Q21" s="153"/>
      <c r="R21" s="153"/>
      <c r="S21" s="153"/>
      <c r="T21" s="166"/>
      <c r="U21" s="166"/>
      <c r="V21" s="166"/>
      <c r="W21" s="166"/>
    </row>
    <row r="22" spans="1:23" ht="18.75" thickBot="1">
      <c r="A22" s="135" t="s">
        <v>89</v>
      </c>
      <c r="B22" s="136"/>
      <c r="C22" s="136"/>
      <c r="D22" s="136"/>
      <c r="E22" s="137"/>
      <c r="F22" s="137"/>
      <c r="G22" s="136"/>
      <c r="H22" s="136"/>
      <c r="I22" s="136"/>
      <c r="J22" s="137"/>
      <c r="K22" s="137"/>
      <c r="L22" s="136"/>
      <c r="M22" s="136"/>
      <c r="N22" s="136"/>
      <c r="O22" s="137"/>
      <c r="P22" s="137"/>
      <c r="Q22" s="136"/>
      <c r="R22" s="136"/>
      <c r="S22" s="136"/>
      <c r="T22" s="137"/>
      <c r="U22" s="137"/>
      <c r="V22" s="137"/>
      <c r="W22" s="137"/>
    </row>
    <row r="23" spans="1:23" ht="15.75">
      <c r="A23" s="195" t="s">
        <v>1</v>
      </c>
      <c r="B23" s="196" t="s">
        <v>69</v>
      </c>
      <c r="C23" s="197"/>
      <c r="D23" s="197"/>
      <c r="E23" s="197"/>
      <c r="F23" s="198"/>
      <c r="G23" s="196" t="s">
        <v>70</v>
      </c>
      <c r="H23" s="197"/>
      <c r="I23" s="197"/>
      <c r="J23" s="197"/>
      <c r="K23" s="198"/>
      <c r="L23" s="196" t="s">
        <v>71</v>
      </c>
      <c r="M23" s="197"/>
      <c r="N23" s="197"/>
      <c r="O23" s="197"/>
      <c r="P23" s="198"/>
      <c r="Q23" s="196" t="s">
        <v>72</v>
      </c>
      <c r="R23" s="197"/>
      <c r="S23" s="197"/>
      <c r="T23" s="197"/>
      <c r="U23" s="198"/>
      <c r="V23" s="144" t="s">
        <v>73</v>
      </c>
      <c r="W23" s="145"/>
    </row>
    <row r="24" spans="1:23" ht="13.5" thickBot="1">
      <c r="A24" s="199"/>
      <c r="B24" s="147" t="s">
        <v>74</v>
      </c>
      <c r="C24" s="148" t="s">
        <v>75</v>
      </c>
      <c r="D24" s="148" t="s">
        <v>76</v>
      </c>
      <c r="E24" s="148" t="s">
        <v>75</v>
      </c>
      <c r="F24" s="149" t="s">
        <v>77</v>
      </c>
      <c r="G24" s="150" t="s">
        <v>74</v>
      </c>
      <c r="H24" s="148" t="s">
        <v>75</v>
      </c>
      <c r="I24" s="148" t="s">
        <v>76</v>
      </c>
      <c r="J24" s="148" t="s">
        <v>75</v>
      </c>
      <c r="K24" s="151" t="s">
        <v>77</v>
      </c>
      <c r="L24" s="147" t="s">
        <v>74</v>
      </c>
      <c r="M24" s="148" t="s">
        <v>75</v>
      </c>
      <c r="N24" s="148" t="s">
        <v>76</v>
      </c>
      <c r="O24" s="148" t="s">
        <v>75</v>
      </c>
      <c r="P24" s="151" t="s">
        <v>77</v>
      </c>
      <c r="Q24" s="147" t="s">
        <v>74</v>
      </c>
      <c r="R24" s="148" t="s">
        <v>75</v>
      </c>
      <c r="S24" s="148" t="s">
        <v>76</v>
      </c>
      <c r="T24" s="148" t="s">
        <v>75</v>
      </c>
      <c r="U24" s="149" t="s">
        <v>77</v>
      </c>
      <c r="V24" s="152"/>
      <c r="W24" s="153"/>
    </row>
    <row r="25" spans="1:23" ht="12.75">
      <c r="A25" s="167" t="s">
        <v>88</v>
      </c>
      <c r="B25" s="162" t="s">
        <v>79</v>
      </c>
      <c r="C25" s="163" t="s">
        <v>79</v>
      </c>
      <c r="D25" s="163" t="s">
        <v>79</v>
      </c>
      <c r="E25" s="201" t="s">
        <v>79</v>
      </c>
      <c r="F25" s="202" t="s">
        <v>79</v>
      </c>
      <c r="G25" s="159">
        <v>78</v>
      </c>
      <c r="H25" s="156">
        <f>G25*10</f>
        <v>780</v>
      </c>
      <c r="I25" s="156">
        <v>1</v>
      </c>
      <c r="J25" s="157">
        <v>1000</v>
      </c>
      <c r="K25" s="160">
        <f>H25+J25</f>
        <v>1780</v>
      </c>
      <c r="L25" s="155">
        <v>71</v>
      </c>
      <c r="M25" s="156">
        <f>L25*10</f>
        <v>710</v>
      </c>
      <c r="N25" s="156">
        <v>1</v>
      </c>
      <c r="O25" s="157">
        <v>1000</v>
      </c>
      <c r="P25" s="158">
        <f>M25+O25</f>
        <v>1710</v>
      </c>
      <c r="Q25" s="162" t="s">
        <v>79</v>
      </c>
      <c r="R25" s="163" t="s">
        <v>79</v>
      </c>
      <c r="S25" s="163" t="s">
        <v>79</v>
      </c>
      <c r="T25" s="201" t="s">
        <v>79</v>
      </c>
      <c r="U25" s="202" t="s">
        <v>79</v>
      </c>
      <c r="V25" s="165">
        <v>3490</v>
      </c>
      <c r="W25" s="166"/>
    </row>
    <row r="26" spans="1:23" ht="12.75">
      <c r="A26" s="167" t="s">
        <v>90</v>
      </c>
      <c r="B26" s="162" t="s">
        <v>79</v>
      </c>
      <c r="C26" s="163" t="s">
        <v>79</v>
      </c>
      <c r="D26" s="163" t="s">
        <v>79</v>
      </c>
      <c r="E26" s="201" t="s">
        <v>79</v>
      </c>
      <c r="F26" s="202" t="s">
        <v>79</v>
      </c>
      <c r="G26" s="171">
        <v>72</v>
      </c>
      <c r="H26" s="163">
        <f>G26*10</f>
        <v>720</v>
      </c>
      <c r="I26" s="163">
        <v>2</v>
      </c>
      <c r="J26" s="169">
        <v>800</v>
      </c>
      <c r="K26" s="172">
        <f>H26+J26</f>
        <v>1520</v>
      </c>
      <c r="L26" s="168">
        <v>66</v>
      </c>
      <c r="M26" s="163">
        <f>L26*10</f>
        <v>660</v>
      </c>
      <c r="N26" s="163">
        <v>2</v>
      </c>
      <c r="O26" s="169">
        <v>800</v>
      </c>
      <c r="P26" s="170">
        <f>M26+O26</f>
        <v>1460</v>
      </c>
      <c r="Q26" s="162" t="s">
        <v>79</v>
      </c>
      <c r="R26" s="163" t="s">
        <v>79</v>
      </c>
      <c r="S26" s="163" t="s">
        <v>79</v>
      </c>
      <c r="T26" s="201" t="s">
        <v>79</v>
      </c>
      <c r="U26" s="202" t="s">
        <v>79</v>
      </c>
      <c r="V26" s="165">
        <v>2980</v>
      </c>
      <c r="W26" s="166"/>
    </row>
    <row r="27" spans="1:23" ht="12.75">
      <c r="A27" s="167" t="s">
        <v>87</v>
      </c>
      <c r="B27" s="162" t="s">
        <v>79</v>
      </c>
      <c r="C27" s="163" t="s">
        <v>79</v>
      </c>
      <c r="D27" s="163" t="s">
        <v>79</v>
      </c>
      <c r="E27" s="201" t="s">
        <v>79</v>
      </c>
      <c r="F27" s="202" t="s">
        <v>79</v>
      </c>
      <c r="G27" s="171">
        <v>25</v>
      </c>
      <c r="H27" s="163">
        <f>G27*10</f>
        <v>250</v>
      </c>
      <c r="I27" s="163">
        <v>3</v>
      </c>
      <c r="J27" s="169">
        <v>600</v>
      </c>
      <c r="K27" s="172">
        <f>H27+J27</f>
        <v>850</v>
      </c>
      <c r="L27" s="168">
        <v>3</v>
      </c>
      <c r="M27" s="163">
        <f>L27*10</f>
        <v>30</v>
      </c>
      <c r="N27" s="163">
        <v>5</v>
      </c>
      <c r="O27" s="169">
        <v>400</v>
      </c>
      <c r="P27" s="170">
        <f>M27+O27</f>
        <v>430</v>
      </c>
      <c r="Q27" s="162" t="s">
        <v>79</v>
      </c>
      <c r="R27" s="163" t="s">
        <v>79</v>
      </c>
      <c r="S27" s="163" t="s">
        <v>79</v>
      </c>
      <c r="T27" s="201" t="s">
        <v>79</v>
      </c>
      <c r="U27" s="202" t="s">
        <v>79</v>
      </c>
      <c r="V27" s="165">
        <v>1280</v>
      </c>
      <c r="W27" s="166"/>
    </row>
    <row r="28" spans="1:23" ht="12.75">
      <c r="A28" s="208" t="s">
        <v>84</v>
      </c>
      <c r="B28" s="175" t="s">
        <v>79</v>
      </c>
      <c r="C28" s="176" t="s">
        <v>79</v>
      </c>
      <c r="D28" s="176" t="s">
        <v>79</v>
      </c>
      <c r="E28" s="177" t="s">
        <v>79</v>
      </c>
      <c r="F28" s="178" t="s">
        <v>79</v>
      </c>
      <c r="G28" s="175" t="s">
        <v>79</v>
      </c>
      <c r="H28" s="176" t="s">
        <v>79</v>
      </c>
      <c r="I28" s="176" t="s">
        <v>79</v>
      </c>
      <c r="J28" s="177" t="s">
        <v>79</v>
      </c>
      <c r="K28" s="178" t="s">
        <v>79</v>
      </c>
      <c r="L28" s="182">
        <v>48</v>
      </c>
      <c r="M28" s="176">
        <f>L28*10</f>
        <v>480</v>
      </c>
      <c r="N28" s="176">
        <v>3</v>
      </c>
      <c r="O28" s="180">
        <v>600</v>
      </c>
      <c r="P28" s="183">
        <f>M28+O28</f>
        <v>1080</v>
      </c>
      <c r="Q28" s="175" t="s">
        <v>79</v>
      </c>
      <c r="R28" s="176" t="s">
        <v>79</v>
      </c>
      <c r="S28" s="176" t="s">
        <v>79</v>
      </c>
      <c r="T28" s="177" t="s">
        <v>79</v>
      </c>
      <c r="U28" s="178" t="s">
        <v>79</v>
      </c>
      <c r="V28" s="185">
        <v>1080</v>
      </c>
      <c r="W28" s="166"/>
    </row>
    <row r="29" spans="1:23" ht="13.5" thickBot="1">
      <c r="A29" s="186" t="s">
        <v>91</v>
      </c>
      <c r="B29" s="189" t="s">
        <v>79</v>
      </c>
      <c r="C29" s="148" t="s">
        <v>79</v>
      </c>
      <c r="D29" s="148" t="s">
        <v>79</v>
      </c>
      <c r="E29" s="190" t="s">
        <v>79</v>
      </c>
      <c r="F29" s="191" t="s">
        <v>79</v>
      </c>
      <c r="G29" s="150">
        <v>0</v>
      </c>
      <c r="H29" s="148">
        <f>G29*10</f>
        <v>0</v>
      </c>
      <c r="I29" s="148" t="s">
        <v>83</v>
      </c>
      <c r="J29" s="187">
        <v>0</v>
      </c>
      <c r="K29" s="209">
        <f>H29+J29</f>
        <v>0</v>
      </c>
      <c r="L29" s="147">
        <v>14</v>
      </c>
      <c r="M29" s="148">
        <f>L29*10</f>
        <v>140</v>
      </c>
      <c r="N29" s="148">
        <v>4</v>
      </c>
      <c r="O29" s="187">
        <v>450</v>
      </c>
      <c r="P29" s="188">
        <f>M29+O29</f>
        <v>590</v>
      </c>
      <c r="Q29" s="189" t="s">
        <v>79</v>
      </c>
      <c r="R29" s="148" t="s">
        <v>79</v>
      </c>
      <c r="S29" s="148" t="s">
        <v>79</v>
      </c>
      <c r="T29" s="190" t="s">
        <v>79</v>
      </c>
      <c r="U29" s="191" t="s">
        <v>79</v>
      </c>
      <c r="V29" s="193">
        <v>590</v>
      </c>
      <c r="W29" s="166"/>
    </row>
    <row r="30" spans="1:23" ht="12.75">
      <c r="A30" s="166"/>
      <c r="B30" s="153"/>
      <c r="C30" s="153"/>
      <c r="D30" s="153"/>
      <c r="E30" s="166"/>
      <c r="F30" s="166"/>
      <c r="G30" s="153"/>
      <c r="H30" s="153"/>
      <c r="I30" s="153"/>
      <c r="J30" s="166"/>
      <c r="K30" s="166"/>
      <c r="L30" s="153"/>
      <c r="M30" s="153"/>
      <c r="N30" s="153"/>
      <c r="O30" s="166"/>
      <c r="P30" s="166"/>
      <c r="Q30" s="153"/>
      <c r="R30" s="153"/>
      <c r="S30" s="153"/>
      <c r="T30" s="166"/>
      <c r="U30" s="166"/>
      <c r="V30" s="166"/>
      <c r="W30" s="166"/>
    </row>
    <row r="31" spans="1:23" ht="12.75">
      <c r="A31" s="166"/>
      <c r="B31" s="153"/>
      <c r="C31" s="153"/>
      <c r="D31" s="153"/>
      <c r="E31" s="166"/>
      <c r="F31" s="166"/>
      <c r="G31" s="153"/>
      <c r="H31" s="153"/>
      <c r="I31" s="153"/>
      <c r="J31" s="166"/>
      <c r="K31" s="166"/>
      <c r="L31" s="153"/>
      <c r="M31" s="153"/>
      <c r="N31" s="153"/>
      <c r="O31" s="166"/>
      <c r="P31" s="166"/>
      <c r="Q31" s="153"/>
      <c r="R31" s="153"/>
      <c r="S31" s="153"/>
      <c r="T31" s="166"/>
      <c r="U31" s="166"/>
      <c r="V31" s="166"/>
      <c r="W31" s="166"/>
    </row>
    <row r="32" spans="1:23" ht="18.75" thickBot="1">
      <c r="A32" s="135" t="s">
        <v>92</v>
      </c>
      <c r="B32" s="136"/>
      <c r="C32" s="136"/>
      <c r="D32" s="136"/>
      <c r="E32" s="137"/>
      <c r="F32" s="137"/>
      <c r="G32" s="136"/>
      <c r="H32" s="136"/>
      <c r="I32" s="136"/>
      <c r="J32" s="137"/>
      <c r="K32" s="137"/>
      <c r="L32" s="136"/>
      <c r="M32" s="136"/>
      <c r="N32" s="136"/>
      <c r="O32" s="137"/>
      <c r="P32" s="137"/>
      <c r="Q32" s="136"/>
      <c r="R32" s="136"/>
      <c r="S32" s="136"/>
      <c r="T32" s="137"/>
      <c r="U32" s="137"/>
      <c r="V32" s="137"/>
      <c r="W32" s="137"/>
    </row>
    <row r="33" spans="1:23" ht="15.75">
      <c r="A33" s="138" t="s">
        <v>1</v>
      </c>
      <c r="B33" s="139" t="s">
        <v>69</v>
      </c>
      <c r="C33" s="140"/>
      <c r="D33" s="140"/>
      <c r="E33" s="140"/>
      <c r="F33" s="141"/>
      <c r="G33" s="142" t="s">
        <v>70</v>
      </c>
      <c r="H33" s="140"/>
      <c r="I33" s="140"/>
      <c r="J33" s="140"/>
      <c r="K33" s="143"/>
      <c r="L33" s="139" t="s">
        <v>71</v>
      </c>
      <c r="M33" s="140"/>
      <c r="N33" s="140"/>
      <c r="O33" s="140"/>
      <c r="P33" s="143"/>
      <c r="Q33" s="139" t="s">
        <v>72</v>
      </c>
      <c r="R33" s="140"/>
      <c r="S33" s="140"/>
      <c r="T33" s="140"/>
      <c r="U33" s="141"/>
      <c r="V33" s="210" t="s">
        <v>73</v>
      </c>
      <c r="W33" s="145"/>
    </row>
    <row r="34" spans="1:23" ht="13.5" thickBot="1">
      <c r="A34" s="146"/>
      <c r="B34" s="147" t="s">
        <v>74</v>
      </c>
      <c r="C34" s="148" t="s">
        <v>75</v>
      </c>
      <c r="D34" s="148" t="s">
        <v>76</v>
      </c>
      <c r="E34" s="148" t="s">
        <v>75</v>
      </c>
      <c r="F34" s="149" t="s">
        <v>77</v>
      </c>
      <c r="G34" s="150" t="s">
        <v>74</v>
      </c>
      <c r="H34" s="148" t="s">
        <v>75</v>
      </c>
      <c r="I34" s="148" t="s">
        <v>76</v>
      </c>
      <c r="J34" s="148" t="s">
        <v>75</v>
      </c>
      <c r="K34" s="151" t="s">
        <v>77</v>
      </c>
      <c r="L34" s="147" t="s">
        <v>74</v>
      </c>
      <c r="M34" s="148" t="s">
        <v>75</v>
      </c>
      <c r="N34" s="148" t="s">
        <v>76</v>
      </c>
      <c r="O34" s="148" t="s">
        <v>75</v>
      </c>
      <c r="P34" s="151" t="s">
        <v>77</v>
      </c>
      <c r="Q34" s="147" t="s">
        <v>74</v>
      </c>
      <c r="R34" s="148" t="s">
        <v>75</v>
      </c>
      <c r="S34" s="148" t="s">
        <v>76</v>
      </c>
      <c r="T34" s="148" t="s">
        <v>75</v>
      </c>
      <c r="U34" s="149" t="s">
        <v>77</v>
      </c>
      <c r="V34" s="211"/>
      <c r="W34" s="153"/>
    </row>
    <row r="35" spans="1:23" ht="12.75">
      <c r="A35" s="212" t="s">
        <v>93</v>
      </c>
      <c r="B35" s="175" t="s">
        <v>79</v>
      </c>
      <c r="C35" s="176" t="s">
        <v>79</v>
      </c>
      <c r="D35" s="176" t="s">
        <v>79</v>
      </c>
      <c r="E35" s="177" t="s">
        <v>79</v>
      </c>
      <c r="F35" s="178" t="s">
        <v>79</v>
      </c>
      <c r="G35" s="175" t="s">
        <v>79</v>
      </c>
      <c r="H35" s="176" t="s">
        <v>79</v>
      </c>
      <c r="I35" s="176" t="s">
        <v>79</v>
      </c>
      <c r="J35" s="177" t="s">
        <v>79</v>
      </c>
      <c r="K35" s="178" t="s">
        <v>79</v>
      </c>
      <c r="L35" s="175" t="s">
        <v>79</v>
      </c>
      <c r="M35" s="176" t="s">
        <v>79</v>
      </c>
      <c r="N35" s="176" t="s">
        <v>79</v>
      </c>
      <c r="O35" s="177" t="s">
        <v>79</v>
      </c>
      <c r="P35" s="178" t="s">
        <v>79</v>
      </c>
      <c r="Q35" s="213">
        <v>61</v>
      </c>
      <c r="R35" s="176">
        <f>Q35*10</f>
        <v>610</v>
      </c>
      <c r="S35" s="176">
        <v>1</v>
      </c>
      <c r="T35" s="214">
        <v>1000</v>
      </c>
      <c r="U35" s="183">
        <f>R35+T35</f>
        <v>1610</v>
      </c>
      <c r="V35" s="185">
        <f>U35</f>
        <v>1610</v>
      </c>
      <c r="W35" s="166"/>
    </row>
    <row r="36" spans="1:23" ht="12.75">
      <c r="A36" s="167" t="s">
        <v>86</v>
      </c>
      <c r="B36" s="162" t="s">
        <v>79</v>
      </c>
      <c r="C36" s="163" t="s">
        <v>79</v>
      </c>
      <c r="D36" s="163" t="s">
        <v>79</v>
      </c>
      <c r="E36" s="201" t="s">
        <v>79</v>
      </c>
      <c r="F36" s="202" t="s">
        <v>79</v>
      </c>
      <c r="G36" s="162" t="s">
        <v>79</v>
      </c>
      <c r="H36" s="163" t="s">
        <v>79</v>
      </c>
      <c r="I36" s="163" t="s">
        <v>79</v>
      </c>
      <c r="J36" s="201" t="s">
        <v>79</v>
      </c>
      <c r="K36" s="202" t="s">
        <v>79</v>
      </c>
      <c r="L36" s="168">
        <v>12</v>
      </c>
      <c r="M36" s="163">
        <f>L36*10</f>
        <v>120</v>
      </c>
      <c r="N36" s="163">
        <v>2</v>
      </c>
      <c r="O36" s="169">
        <v>800</v>
      </c>
      <c r="P36" s="170">
        <f>M36+O36</f>
        <v>920</v>
      </c>
      <c r="Q36" s="168">
        <v>5</v>
      </c>
      <c r="R36" s="163">
        <f>Q36*10</f>
        <v>50</v>
      </c>
      <c r="S36" s="163">
        <v>3</v>
      </c>
      <c r="T36" s="169">
        <v>600</v>
      </c>
      <c r="U36" s="170">
        <f>R36+T36</f>
        <v>650</v>
      </c>
      <c r="V36" s="173">
        <f>P36+U36</f>
        <v>1570</v>
      </c>
      <c r="W36" s="166"/>
    </row>
    <row r="37" spans="1:23" ht="12.75">
      <c r="A37" s="154" t="s">
        <v>84</v>
      </c>
      <c r="B37" s="215" t="s">
        <v>79</v>
      </c>
      <c r="C37" s="156" t="s">
        <v>79</v>
      </c>
      <c r="D37" s="156" t="s">
        <v>79</v>
      </c>
      <c r="E37" s="216" t="s">
        <v>79</v>
      </c>
      <c r="F37" s="217" t="s">
        <v>79</v>
      </c>
      <c r="G37" s="215" t="s">
        <v>79</v>
      </c>
      <c r="H37" s="156" t="s">
        <v>79</v>
      </c>
      <c r="I37" s="156" t="s">
        <v>79</v>
      </c>
      <c r="J37" s="216" t="s">
        <v>79</v>
      </c>
      <c r="K37" s="217" t="s">
        <v>79</v>
      </c>
      <c r="L37" s="155">
        <v>52</v>
      </c>
      <c r="M37" s="156">
        <f>L37*10</f>
        <v>520</v>
      </c>
      <c r="N37" s="156">
        <v>1</v>
      </c>
      <c r="O37" s="157">
        <v>1000</v>
      </c>
      <c r="P37" s="158">
        <f>M37+O37</f>
        <v>1520</v>
      </c>
      <c r="Q37" s="215" t="s">
        <v>79</v>
      </c>
      <c r="R37" s="156" t="s">
        <v>79</v>
      </c>
      <c r="S37" s="156" t="s">
        <v>79</v>
      </c>
      <c r="T37" s="216" t="s">
        <v>79</v>
      </c>
      <c r="U37" s="217" t="s">
        <v>79</v>
      </c>
      <c r="V37" s="165">
        <f>P37</f>
        <v>1520</v>
      </c>
      <c r="W37" s="166"/>
    </row>
    <row r="38" spans="1:23" ht="12.75">
      <c r="A38" s="167" t="s">
        <v>87</v>
      </c>
      <c r="B38" s="162" t="s">
        <v>79</v>
      </c>
      <c r="C38" s="163" t="s">
        <v>79</v>
      </c>
      <c r="D38" s="163" t="s">
        <v>79</v>
      </c>
      <c r="E38" s="201" t="s">
        <v>79</v>
      </c>
      <c r="F38" s="202" t="s">
        <v>79</v>
      </c>
      <c r="G38" s="162" t="s">
        <v>79</v>
      </c>
      <c r="H38" s="163" t="s">
        <v>79</v>
      </c>
      <c r="I38" s="163" t="s">
        <v>79</v>
      </c>
      <c r="J38" s="201" t="s">
        <v>79</v>
      </c>
      <c r="K38" s="202" t="s">
        <v>79</v>
      </c>
      <c r="L38" s="175" t="s">
        <v>79</v>
      </c>
      <c r="M38" s="176" t="s">
        <v>79</v>
      </c>
      <c r="N38" s="176" t="s">
        <v>79</v>
      </c>
      <c r="O38" s="177" t="s">
        <v>79</v>
      </c>
      <c r="P38" s="178" t="s">
        <v>79</v>
      </c>
      <c r="Q38" s="168">
        <v>14</v>
      </c>
      <c r="R38" s="156">
        <f>Q38*10</f>
        <v>140</v>
      </c>
      <c r="S38" s="163">
        <v>2</v>
      </c>
      <c r="T38" s="169">
        <v>800</v>
      </c>
      <c r="U38" s="170">
        <f>R38+T38</f>
        <v>940</v>
      </c>
      <c r="V38" s="173">
        <f>U38</f>
        <v>940</v>
      </c>
      <c r="W38" s="166"/>
    </row>
    <row r="39" spans="1:23" ht="12.75">
      <c r="A39" s="167" t="s">
        <v>91</v>
      </c>
      <c r="B39" s="162" t="s">
        <v>79</v>
      </c>
      <c r="C39" s="163" t="s">
        <v>79</v>
      </c>
      <c r="D39" s="163" t="s">
        <v>79</v>
      </c>
      <c r="E39" s="201" t="s">
        <v>79</v>
      </c>
      <c r="F39" s="202" t="s">
        <v>79</v>
      </c>
      <c r="G39" s="162" t="s">
        <v>79</v>
      </c>
      <c r="H39" s="163" t="s">
        <v>79</v>
      </c>
      <c r="I39" s="163" t="s">
        <v>79</v>
      </c>
      <c r="J39" s="201" t="s">
        <v>79</v>
      </c>
      <c r="K39" s="202" t="s">
        <v>79</v>
      </c>
      <c r="L39" s="168">
        <v>1</v>
      </c>
      <c r="M39" s="163">
        <f>L39*10</f>
        <v>10</v>
      </c>
      <c r="N39" s="163">
        <v>3</v>
      </c>
      <c r="O39" s="169">
        <v>600</v>
      </c>
      <c r="P39" s="170">
        <f>M39+O39</f>
        <v>610</v>
      </c>
      <c r="Q39" s="168">
        <v>0</v>
      </c>
      <c r="R39" s="156">
        <f>Q39*10</f>
        <v>0</v>
      </c>
      <c r="S39" s="163" t="s">
        <v>83</v>
      </c>
      <c r="T39" s="169">
        <v>0</v>
      </c>
      <c r="U39" s="170">
        <f>R39+T39</f>
        <v>0</v>
      </c>
      <c r="V39" s="173">
        <f>P39+U39</f>
        <v>610</v>
      </c>
      <c r="W39" s="166"/>
    </row>
    <row r="40" spans="1:23" ht="13.5" thickBot="1">
      <c r="A40" s="186" t="s">
        <v>90</v>
      </c>
      <c r="B40" s="189" t="s">
        <v>79</v>
      </c>
      <c r="C40" s="148" t="s">
        <v>79</v>
      </c>
      <c r="D40" s="148" t="s">
        <v>79</v>
      </c>
      <c r="E40" s="190" t="s">
        <v>79</v>
      </c>
      <c r="F40" s="191" t="s">
        <v>79</v>
      </c>
      <c r="G40" s="189" t="s">
        <v>79</v>
      </c>
      <c r="H40" s="148" t="s">
        <v>79</v>
      </c>
      <c r="I40" s="148" t="s">
        <v>79</v>
      </c>
      <c r="J40" s="190" t="s">
        <v>79</v>
      </c>
      <c r="K40" s="191" t="s">
        <v>79</v>
      </c>
      <c r="L40" s="218">
        <v>0</v>
      </c>
      <c r="M40" s="148">
        <v>0</v>
      </c>
      <c r="N40" s="148" t="s">
        <v>83</v>
      </c>
      <c r="O40" s="219">
        <v>0</v>
      </c>
      <c r="P40" s="188">
        <f>M40+O40</f>
        <v>0</v>
      </c>
      <c r="Q40" s="189" t="s">
        <v>79</v>
      </c>
      <c r="R40" s="148" t="s">
        <v>79</v>
      </c>
      <c r="S40" s="148" t="s">
        <v>79</v>
      </c>
      <c r="T40" s="190" t="s">
        <v>79</v>
      </c>
      <c r="U40" s="191" t="s">
        <v>79</v>
      </c>
      <c r="V40" s="193">
        <f>P40</f>
        <v>0</v>
      </c>
      <c r="W40" s="166"/>
    </row>
  </sheetData>
  <mergeCells count="24">
    <mergeCell ref="Q23:U23"/>
    <mergeCell ref="V23:V24"/>
    <mergeCell ref="A33:A34"/>
    <mergeCell ref="B33:F33"/>
    <mergeCell ref="G33:K33"/>
    <mergeCell ref="L33:P33"/>
    <mergeCell ref="Q33:U33"/>
    <mergeCell ref="V33:V34"/>
    <mergeCell ref="A23:A24"/>
    <mergeCell ref="B23:F23"/>
    <mergeCell ref="G23:K23"/>
    <mergeCell ref="L23:P23"/>
    <mergeCell ref="Q2:U2"/>
    <mergeCell ref="V2:V3"/>
    <mergeCell ref="A13:A14"/>
    <mergeCell ref="B13:F13"/>
    <mergeCell ref="G13:K13"/>
    <mergeCell ref="L13:P13"/>
    <mergeCell ref="Q13:U13"/>
    <mergeCell ref="V13:V14"/>
    <mergeCell ref="A2:A3"/>
    <mergeCell ref="B2:F2"/>
    <mergeCell ref="G2:K2"/>
    <mergeCell ref="L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FSR-Team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Kapócs Tibor</dc:creator>
  <cp:keywords/>
  <dc:description/>
  <cp:lastModifiedBy>Kapócs Tibor</cp:lastModifiedBy>
  <cp:lastPrinted>2009-09-17T19:31:16Z</cp:lastPrinted>
  <dcterms:created xsi:type="dcterms:W3CDTF">2009-05-02T18:24:39Z</dcterms:created>
  <dcterms:modified xsi:type="dcterms:W3CDTF">2009-12-24T16:08:17Z</dcterms:modified>
  <cp:category/>
  <cp:version/>
  <cp:contentType/>
  <cp:contentStatus/>
</cp:coreProperties>
</file>